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X-TREAME\"/>
    </mc:Choice>
  </mc:AlternateContent>
  <bookViews>
    <workbookView xWindow="120" yWindow="90" windowWidth="19320" windowHeight="10050" tabRatio="715"/>
  </bookViews>
  <sheets>
    <sheet name="Э-я 31.07.18" sheetId="13" r:id="rId1"/>
  </sheets>
  <definedNames>
    <definedName name="_xlnm._FilterDatabase" localSheetId="0" hidden="1">'Э-я 31.07.18'!$A$2:$DJ$135</definedName>
  </definedNames>
  <calcPr calcId="162913"/>
</workbook>
</file>

<file path=xl/calcChain.xml><?xml version="1.0" encoding="utf-8"?>
<calcChain xmlns="http://schemas.openxmlformats.org/spreadsheetml/2006/main">
  <c r="BG54" i="13" l="1"/>
  <c r="DE133" i="13" l="1"/>
  <c r="DF132" i="13"/>
  <c r="DH132" i="13" s="1"/>
  <c r="DF131" i="13"/>
  <c r="DH131" i="13" s="1"/>
  <c r="DF130" i="13"/>
  <c r="DH130" i="13" s="1"/>
  <c r="DF129" i="13"/>
  <c r="DF128" i="13"/>
  <c r="DH128" i="13" s="1"/>
  <c r="DF127" i="13"/>
  <c r="DH127" i="13" s="1"/>
  <c r="DF126" i="13"/>
  <c r="DH126" i="13" s="1"/>
  <c r="DF125" i="13"/>
  <c r="DH125" i="13" s="1"/>
  <c r="DF124" i="13"/>
  <c r="DH124" i="13" s="1"/>
  <c r="DF123" i="13"/>
  <c r="DH123" i="13" s="1"/>
  <c r="DF122" i="13"/>
  <c r="DH122" i="13" s="1"/>
  <c r="DF121" i="13"/>
  <c r="DH121" i="13" s="1"/>
  <c r="DF120" i="13"/>
  <c r="DH120" i="13" s="1"/>
  <c r="DF119" i="13"/>
  <c r="DH119" i="13" s="1"/>
  <c r="DF118" i="13"/>
  <c r="DH118" i="13" s="1"/>
  <c r="DF117" i="13"/>
  <c r="DH117" i="13" s="1"/>
  <c r="DF116" i="13"/>
  <c r="DH116" i="13" s="1"/>
  <c r="DI133" i="13"/>
  <c r="DF115" i="13"/>
  <c r="DH115" i="13" s="1"/>
  <c r="DF114" i="13"/>
  <c r="DH114" i="13" s="1"/>
  <c r="DF113" i="13"/>
  <c r="DH113" i="13" s="1"/>
  <c r="DF112" i="13"/>
  <c r="DH112" i="13" s="1"/>
  <c r="DF111" i="13"/>
  <c r="DH111" i="13" s="1"/>
  <c r="DF110" i="13"/>
  <c r="DH110" i="13" s="1"/>
  <c r="DF109" i="13"/>
  <c r="DH109" i="13" s="1"/>
  <c r="DF108" i="13"/>
  <c r="DH108" i="13" s="1"/>
  <c r="DF107" i="13"/>
  <c r="DH107" i="13" s="1"/>
  <c r="DF106" i="13"/>
  <c r="DH106" i="13" s="1"/>
  <c r="DF105" i="13"/>
  <c r="DH105" i="13" s="1"/>
  <c r="DF104" i="13"/>
  <c r="DH104" i="13" s="1"/>
  <c r="DF103" i="13"/>
  <c r="DH103" i="13" s="1"/>
  <c r="DF102" i="13"/>
  <c r="DH102" i="13" s="1"/>
  <c r="DF101" i="13"/>
  <c r="DH101" i="13" s="1"/>
  <c r="DF100" i="13"/>
  <c r="DH100" i="13" s="1"/>
  <c r="DF99" i="13"/>
  <c r="DH99" i="13" s="1"/>
  <c r="DF98" i="13"/>
  <c r="DH98" i="13" s="1"/>
  <c r="DF97" i="13"/>
  <c r="DH97" i="13" s="1"/>
  <c r="DF96" i="13"/>
  <c r="DH96" i="13" s="1"/>
  <c r="DF95" i="13"/>
  <c r="DH95" i="13" s="1"/>
  <c r="DF94" i="13"/>
  <c r="DH94" i="13" s="1"/>
  <c r="DF93" i="13"/>
  <c r="DH93" i="13" s="1"/>
  <c r="DF92" i="13"/>
  <c r="DH92" i="13" s="1"/>
  <c r="DF91" i="13"/>
  <c r="DH91" i="13" s="1"/>
  <c r="DF90" i="13"/>
  <c r="DH90" i="13" s="1"/>
  <c r="DF89" i="13"/>
  <c r="DH89" i="13" s="1"/>
  <c r="DF88" i="13"/>
  <c r="DH88" i="13" s="1"/>
  <c r="DF87" i="13"/>
  <c r="DH87" i="13" s="1"/>
  <c r="DF86" i="13"/>
  <c r="DH86" i="13" s="1"/>
  <c r="DF85" i="13"/>
  <c r="DH85" i="13" s="1"/>
  <c r="DF84" i="13"/>
  <c r="DH84" i="13" s="1"/>
  <c r="DF83" i="13"/>
  <c r="DH83" i="13" s="1"/>
  <c r="DF82" i="13"/>
  <c r="DH82" i="13" s="1"/>
  <c r="DF81" i="13"/>
  <c r="DH81" i="13" s="1"/>
  <c r="DF80" i="13"/>
  <c r="DH80" i="13" s="1"/>
  <c r="DF79" i="13"/>
  <c r="DH79" i="13" s="1"/>
  <c r="DF78" i="13"/>
  <c r="DH78" i="13" s="1"/>
  <c r="DF77" i="13"/>
  <c r="DH77" i="13" s="1"/>
  <c r="DF76" i="13"/>
  <c r="DH76" i="13" s="1"/>
  <c r="DF75" i="13"/>
  <c r="DH75" i="13" s="1"/>
  <c r="DF74" i="13"/>
  <c r="DH74" i="13" s="1"/>
  <c r="DF73" i="13"/>
  <c r="DH73" i="13" s="1"/>
  <c r="DF72" i="13"/>
  <c r="DH72" i="13" s="1"/>
  <c r="DF71" i="13"/>
  <c r="DH71" i="13" s="1"/>
  <c r="DF70" i="13"/>
  <c r="DH70" i="13" s="1"/>
  <c r="DF69" i="13"/>
  <c r="DH69" i="13" s="1"/>
  <c r="DF68" i="13"/>
  <c r="DH68" i="13" s="1"/>
  <c r="DF67" i="13"/>
  <c r="DH67" i="13" s="1"/>
  <c r="DF66" i="13"/>
  <c r="DH66" i="13" s="1"/>
  <c r="DF65" i="13"/>
  <c r="DH65" i="13" s="1"/>
  <c r="DF64" i="13"/>
  <c r="DH64" i="13" s="1"/>
  <c r="DF63" i="13"/>
  <c r="DH63" i="13" s="1"/>
  <c r="DF62" i="13"/>
  <c r="DH62" i="13" s="1"/>
  <c r="DF61" i="13"/>
  <c r="DH61" i="13" s="1"/>
  <c r="DF60" i="13"/>
  <c r="DH60" i="13" s="1"/>
  <c r="DF59" i="13"/>
  <c r="DH59" i="13" s="1"/>
  <c r="DF58" i="13"/>
  <c r="DH58" i="13" s="1"/>
  <c r="DF57" i="13"/>
  <c r="DH57" i="13" s="1"/>
  <c r="DF56" i="13"/>
  <c r="DH56" i="13" s="1"/>
  <c r="DF55" i="13"/>
  <c r="DH55" i="13" s="1"/>
  <c r="DF54" i="13"/>
  <c r="DH54" i="13" s="1"/>
  <c r="DF53" i="13"/>
  <c r="DH53" i="13" s="1"/>
  <c r="DF52" i="13"/>
  <c r="DH52" i="13" s="1"/>
  <c r="DF51" i="13"/>
  <c r="DH51" i="13" s="1"/>
  <c r="DF50" i="13"/>
  <c r="DH50" i="13" s="1"/>
  <c r="DF49" i="13"/>
  <c r="DH49" i="13" s="1"/>
  <c r="DF48" i="13"/>
  <c r="DH48" i="13" s="1"/>
  <c r="DF47" i="13"/>
  <c r="DH47" i="13" s="1"/>
  <c r="DF46" i="13"/>
  <c r="DH46" i="13" s="1"/>
  <c r="DF45" i="13"/>
  <c r="DH45" i="13" s="1"/>
  <c r="DF44" i="13"/>
  <c r="DH44" i="13" s="1"/>
  <c r="DF43" i="13"/>
  <c r="DH43" i="13" s="1"/>
  <c r="DF41" i="13"/>
  <c r="DH41" i="13" s="1"/>
  <c r="DF40" i="13"/>
  <c r="DH40" i="13" s="1"/>
  <c r="DF39" i="13"/>
  <c r="DH39" i="13" s="1"/>
  <c r="DF38" i="13"/>
  <c r="DF37" i="13"/>
  <c r="DH37" i="13" s="1"/>
  <c r="DF36" i="13"/>
  <c r="DH36" i="13" s="1"/>
  <c r="DF35" i="13"/>
  <c r="DH35" i="13" s="1"/>
  <c r="DF34" i="13"/>
  <c r="DH34" i="13" s="1"/>
  <c r="DF33" i="13"/>
  <c r="DH33" i="13" s="1"/>
  <c r="DF32" i="13"/>
  <c r="DH32" i="13" s="1"/>
  <c r="DF31" i="13"/>
  <c r="DH31" i="13" s="1"/>
  <c r="DF30" i="13"/>
  <c r="DH30" i="13" s="1"/>
  <c r="DF29" i="13"/>
  <c r="DH29" i="13" s="1"/>
  <c r="DF28" i="13"/>
  <c r="DH28" i="13" s="1"/>
  <c r="DF27" i="13"/>
  <c r="DH27" i="13" s="1"/>
  <c r="DF26" i="13"/>
  <c r="DH26" i="13" s="1"/>
  <c r="DF25" i="13"/>
  <c r="DH25" i="13" s="1"/>
  <c r="DF24" i="13"/>
  <c r="DH24" i="13" s="1"/>
  <c r="DF23" i="13"/>
  <c r="DH23" i="13" s="1"/>
  <c r="DF22" i="13"/>
  <c r="DH22" i="13" s="1"/>
  <c r="DF21" i="13"/>
  <c r="DH21" i="13" s="1"/>
  <c r="DF20" i="13"/>
  <c r="DH20" i="13" s="1"/>
  <c r="DF19" i="13"/>
  <c r="DH19" i="13" s="1"/>
  <c r="DF18" i="13"/>
  <c r="DH18" i="13" s="1"/>
  <c r="DF17" i="13"/>
  <c r="DH17" i="13" s="1"/>
  <c r="DF16" i="13"/>
  <c r="DH16" i="13" s="1"/>
  <c r="DF15" i="13"/>
  <c r="DH15" i="13" s="1"/>
  <c r="DF14" i="13"/>
  <c r="DH14" i="13" s="1"/>
  <c r="DF13" i="13"/>
  <c r="DH13" i="13" s="1"/>
  <c r="DF12" i="13"/>
  <c r="DH12" i="13" s="1"/>
  <c r="DF11" i="13"/>
  <c r="DH11" i="13" s="1"/>
  <c r="DF10" i="13"/>
  <c r="DH10" i="13" s="1"/>
  <c r="DF9" i="13"/>
  <c r="DH9" i="13" s="1"/>
  <c r="DF8" i="13"/>
  <c r="DH8" i="13" s="1"/>
  <c r="DF7" i="13"/>
  <c r="DH7" i="13" s="1"/>
  <c r="DF6" i="13"/>
  <c r="DH6" i="13" s="1"/>
  <c r="DF5" i="13"/>
  <c r="DH5" i="13" s="1"/>
  <c r="DF4" i="13"/>
  <c r="DF3" i="13"/>
  <c r="CY133" i="13"/>
  <c r="CW133" i="13"/>
  <c r="CS133" i="13"/>
  <c r="CQ133" i="13"/>
  <c r="CM133" i="13"/>
  <c r="CG133" i="13"/>
  <c r="CA133" i="13"/>
  <c r="BY133" i="13"/>
  <c r="BU133" i="13"/>
  <c r="BS133" i="13"/>
  <c r="BO133" i="13"/>
  <c r="BM133" i="13"/>
  <c r="BI133" i="13"/>
  <c r="BC133" i="13"/>
  <c r="BA133" i="13"/>
  <c r="AW133" i="13"/>
  <c r="AU133" i="13"/>
  <c r="AQ133" i="13"/>
  <c r="AK133" i="13"/>
  <c r="AE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CZ132" i="13"/>
  <c r="DB132" i="13" s="1"/>
  <c r="CT132" i="13"/>
  <c r="CV132" i="13" s="1"/>
  <c r="CN132" i="13"/>
  <c r="CP132" i="13" s="1"/>
  <c r="CH132" i="13"/>
  <c r="CJ132" i="13" s="1"/>
  <c r="CB132" i="13"/>
  <c r="CD132" i="13" s="1"/>
  <c r="BV132" i="13"/>
  <c r="BX132" i="13" s="1"/>
  <c r="BP132" i="13"/>
  <c r="BR132" i="13" s="1"/>
  <c r="BJ132" i="13"/>
  <c r="BL132" i="13" s="1"/>
  <c r="BD132" i="13"/>
  <c r="BF132" i="13" s="1"/>
  <c r="AX132" i="13"/>
  <c r="AZ132" i="13" s="1"/>
  <c r="AR132" i="13"/>
  <c r="AT132" i="13" s="1"/>
  <c r="AL132" i="13"/>
  <c r="AN132" i="13" s="1"/>
  <c r="AF132" i="13"/>
  <c r="AH132" i="13" s="1"/>
  <c r="Z132" i="13"/>
  <c r="AB132" i="13" s="1"/>
  <c r="AD132" i="13" s="1"/>
  <c r="CZ131" i="13"/>
  <c r="DB131" i="13" s="1"/>
  <c r="CT131" i="13"/>
  <c r="CV131" i="13" s="1"/>
  <c r="CN131" i="13"/>
  <c r="CP131" i="13" s="1"/>
  <c r="CH131" i="13"/>
  <c r="CJ131" i="13" s="1"/>
  <c r="CB131" i="13"/>
  <c r="CD131" i="13" s="1"/>
  <c r="BV131" i="13"/>
  <c r="BX131" i="13" s="1"/>
  <c r="BP131" i="13"/>
  <c r="BR131" i="13" s="1"/>
  <c r="BJ131" i="13"/>
  <c r="BL131" i="13" s="1"/>
  <c r="BD131" i="13"/>
  <c r="BF131" i="13" s="1"/>
  <c r="AX131" i="13"/>
  <c r="AZ131" i="13" s="1"/>
  <c r="AR131" i="13"/>
  <c r="AT131" i="13" s="1"/>
  <c r="AL131" i="13"/>
  <c r="AN131" i="13" s="1"/>
  <c r="AP131" i="13" s="1"/>
  <c r="CZ130" i="13"/>
  <c r="DB130" i="13" s="1"/>
  <c r="CT130" i="13"/>
  <c r="CV130" i="13" s="1"/>
  <c r="CN130" i="13"/>
  <c r="CP130" i="13" s="1"/>
  <c r="CH130" i="13"/>
  <c r="CJ130" i="13" s="1"/>
  <c r="CB130" i="13"/>
  <c r="CD130" i="13" s="1"/>
  <c r="BV130" i="13"/>
  <c r="BX130" i="13" s="1"/>
  <c r="BP130" i="13"/>
  <c r="BR130" i="13" s="1"/>
  <c r="BJ130" i="13"/>
  <c r="BL130" i="13" s="1"/>
  <c r="BD130" i="13"/>
  <c r="BF130" i="13" s="1"/>
  <c r="AX130" i="13"/>
  <c r="AZ130" i="13" s="1"/>
  <c r="AR130" i="13"/>
  <c r="AT130" i="13" s="1"/>
  <c r="AP130" i="13"/>
  <c r="CZ129" i="13"/>
  <c r="DB129" i="13" s="1"/>
  <c r="CT129" i="13"/>
  <c r="CV129" i="13" s="1"/>
  <c r="CN129" i="13"/>
  <c r="CP129" i="13" s="1"/>
  <c r="CH129" i="13"/>
  <c r="CJ129" i="13" s="1"/>
  <c r="CB129" i="13"/>
  <c r="CD129" i="13" s="1"/>
  <c r="BV129" i="13"/>
  <c r="BX129" i="13" s="1"/>
  <c r="BP129" i="13"/>
  <c r="BR129" i="13" s="1"/>
  <c r="BJ129" i="13"/>
  <c r="BL129" i="13" s="1"/>
  <c r="BD129" i="13"/>
  <c r="BF129" i="13" s="1"/>
  <c r="AX129" i="13"/>
  <c r="AZ129" i="13" s="1"/>
  <c r="AR129" i="13"/>
  <c r="AT129" i="13" s="1"/>
  <c r="AL129" i="13"/>
  <c r="AN129" i="13" s="1"/>
  <c r="AF129" i="13"/>
  <c r="AH129" i="13" s="1"/>
  <c r="AJ129" i="13" s="1"/>
  <c r="CZ128" i="13"/>
  <c r="DB128" i="13" s="1"/>
  <c r="CT128" i="13"/>
  <c r="CV128" i="13" s="1"/>
  <c r="CN128" i="13"/>
  <c r="CP128" i="13" s="1"/>
  <c r="CH128" i="13"/>
  <c r="CJ128" i="13" s="1"/>
  <c r="CB128" i="13"/>
  <c r="CD128" i="13" s="1"/>
  <c r="BV128" i="13"/>
  <c r="BX128" i="13" s="1"/>
  <c r="BP128" i="13"/>
  <c r="BR128" i="13" s="1"/>
  <c r="BJ128" i="13"/>
  <c r="BL128" i="13" s="1"/>
  <c r="BD128" i="13"/>
  <c r="BF128" i="13" s="1"/>
  <c r="AX128" i="13"/>
  <c r="AZ128" i="13" s="1"/>
  <c r="AR128" i="13"/>
  <c r="AT128" i="13" s="1"/>
  <c r="AL128" i="13"/>
  <c r="AN128" i="13" s="1"/>
  <c r="AF128" i="13"/>
  <c r="AH128" i="13" s="1"/>
  <c r="AJ128" i="13" s="1"/>
  <c r="CZ127" i="13"/>
  <c r="DB127" i="13" s="1"/>
  <c r="CT127" i="13"/>
  <c r="CV127" i="13" s="1"/>
  <c r="CN127" i="13"/>
  <c r="CP127" i="13" s="1"/>
  <c r="CH127" i="13"/>
  <c r="CJ127" i="13" s="1"/>
  <c r="CB127" i="13"/>
  <c r="CD127" i="13" s="1"/>
  <c r="BV127" i="13"/>
  <c r="BX127" i="13" s="1"/>
  <c r="BP127" i="13"/>
  <c r="BR127" i="13" s="1"/>
  <c r="BJ127" i="13"/>
  <c r="BL127" i="13" s="1"/>
  <c r="BD127" i="13"/>
  <c r="BF127" i="13" s="1"/>
  <c r="AX127" i="13"/>
  <c r="AZ127" i="13" s="1"/>
  <c r="AR127" i="13"/>
  <c r="AT127" i="13" s="1"/>
  <c r="AL127" i="13"/>
  <c r="AN127" i="13" s="1"/>
  <c r="AF127" i="13"/>
  <c r="AH127" i="13" s="1"/>
  <c r="AJ127" i="13" s="1"/>
  <c r="CZ126" i="13"/>
  <c r="DB126" i="13" s="1"/>
  <c r="CT126" i="13"/>
  <c r="CV126" i="13" s="1"/>
  <c r="CN126" i="13"/>
  <c r="CP126" i="13" s="1"/>
  <c r="CH126" i="13"/>
  <c r="CJ126" i="13" s="1"/>
  <c r="CB126" i="13"/>
  <c r="CD126" i="13" s="1"/>
  <c r="BV126" i="13"/>
  <c r="BX126" i="13" s="1"/>
  <c r="BP126" i="13"/>
  <c r="BR126" i="13" s="1"/>
  <c r="BJ126" i="13"/>
  <c r="BL126" i="13" s="1"/>
  <c r="BD126" i="13"/>
  <c r="BF126" i="13" s="1"/>
  <c r="AX126" i="13"/>
  <c r="AZ126" i="13" s="1"/>
  <c r="AR126" i="13"/>
  <c r="AT126" i="13" s="1"/>
  <c r="AL126" i="13"/>
  <c r="AN126" i="13" s="1"/>
  <c r="AF126" i="13"/>
  <c r="AH126" i="13" s="1"/>
  <c r="AJ126" i="13" s="1"/>
  <c r="CZ125" i="13"/>
  <c r="DB125" i="13" s="1"/>
  <c r="CT125" i="13"/>
  <c r="CV125" i="13" s="1"/>
  <c r="CN125" i="13"/>
  <c r="CP125" i="13" s="1"/>
  <c r="CH125" i="13"/>
  <c r="CJ125" i="13" s="1"/>
  <c r="CB125" i="13"/>
  <c r="CD125" i="13" s="1"/>
  <c r="BV125" i="13"/>
  <c r="BX125" i="13" s="1"/>
  <c r="BP125" i="13"/>
  <c r="BR125" i="13" s="1"/>
  <c r="BJ125" i="13"/>
  <c r="BL125" i="13" s="1"/>
  <c r="BD125" i="13"/>
  <c r="BF125" i="13" s="1"/>
  <c r="AX125" i="13"/>
  <c r="AZ125" i="13" s="1"/>
  <c r="AR125" i="13"/>
  <c r="AT125" i="13" s="1"/>
  <c r="AL125" i="13"/>
  <c r="AN125" i="13" s="1"/>
  <c r="AF125" i="13"/>
  <c r="AH125" i="13" s="1"/>
  <c r="Z125" i="13"/>
  <c r="AB125" i="13" s="1"/>
  <c r="AD125" i="13" s="1"/>
  <c r="CZ124" i="13"/>
  <c r="DB124" i="13" s="1"/>
  <c r="CT124" i="13"/>
  <c r="CV124" i="13" s="1"/>
  <c r="CN124" i="13"/>
  <c r="CP124" i="13" s="1"/>
  <c r="CH124" i="13"/>
  <c r="CJ124" i="13" s="1"/>
  <c r="CB124" i="13"/>
  <c r="CD124" i="13" s="1"/>
  <c r="BV124" i="13"/>
  <c r="BX124" i="13" s="1"/>
  <c r="BP124" i="13"/>
  <c r="BR124" i="13" s="1"/>
  <c r="BJ124" i="13"/>
  <c r="BL124" i="13" s="1"/>
  <c r="BD124" i="13"/>
  <c r="BF124" i="13" s="1"/>
  <c r="AX124" i="13"/>
  <c r="AZ124" i="13" s="1"/>
  <c r="AR124" i="13"/>
  <c r="AT124" i="13" s="1"/>
  <c r="AL124" i="13"/>
  <c r="AN124" i="13" s="1"/>
  <c r="AF124" i="13"/>
  <c r="AH124" i="13" s="1"/>
  <c r="AJ124" i="13" s="1"/>
  <c r="CZ123" i="13"/>
  <c r="DB123" i="13" s="1"/>
  <c r="CT123" i="13"/>
  <c r="CV123" i="13" s="1"/>
  <c r="CN123" i="13"/>
  <c r="CP123" i="13" s="1"/>
  <c r="CH123" i="13"/>
  <c r="CJ123" i="13" s="1"/>
  <c r="CB123" i="13"/>
  <c r="CD123" i="13" s="1"/>
  <c r="BV123" i="13"/>
  <c r="BX123" i="13" s="1"/>
  <c r="BP123" i="13"/>
  <c r="BR123" i="13" s="1"/>
  <c r="BJ123" i="13"/>
  <c r="BL123" i="13" s="1"/>
  <c r="BD123" i="13"/>
  <c r="BF123" i="13" s="1"/>
  <c r="AX123" i="13"/>
  <c r="AZ123" i="13" s="1"/>
  <c r="AR123" i="13"/>
  <c r="AT123" i="13" s="1"/>
  <c r="AL123" i="13"/>
  <c r="AN123" i="13" s="1"/>
  <c r="AF123" i="13"/>
  <c r="AH123" i="13" s="1"/>
  <c r="Z123" i="13"/>
  <c r="AB123" i="13" s="1"/>
  <c r="AD123" i="13" s="1"/>
  <c r="CZ122" i="13"/>
  <c r="DB122" i="13" s="1"/>
  <c r="CT122" i="13"/>
  <c r="CV122" i="13" s="1"/>
  <c r="CN122" i="13"/>
  <c r="CP122" i="13" s="1"/>
  <c r="CH122" i="13"/>
  <c r="CJ122" i="13" s="1"/>
  <c r="CB122" i="13"/>
  <c r="CD122" i="13" s="1"/>
  <c r="BV122" i="13"/>
  <c r="BX122" i="13" s="1"/>
  <c r="BP122" i="13"/>
  <c r="BR122" i="13" s="1"/>
  <c r="BJ122" i="13"/>
  <c r="BL122" i="13" s="1"/>
  <c r="BD122" i="13"/>
  <c r="BF122" i="13" s="1"/>
  <c r="AX122" i="13"/>
  <c r="AZ122" i="13" s="1"/>
  <c r="AR122" i="13"/>
  <c r="AT122" i="13" s="1"/>
  <c r="AL122" i="13"/>
  <c r="AN122" i="13" s="1"/>
  <c r="AF122" i="13"/>
  <c r="AH122" i="13" s="1"/>
  <c r="AJ122" i="13" s="1"/>
  <c r="CZ121" i="13"/>
  <c r="DB121" i="13" s="1"/>
  <c r="CT121" i="13"/>
  <c r="CV121" i="13" s="1"/>
  <c r="CN121" i="13"/>
  <c r="CP121" i="13" s="1"/>
  <c r="CH121" i="13"/>
  <c r="CJ121" i="13" s="1"/>
  <c r="CB121" i="13"/>
  <c r="CD121" i="13" s="1"/>
  <c r="BV121" i="13"/>
  <c r="BX121" i="13" s="1"/>
  <c r="BP121" i="13"/>
  <c r="BR121" i="13" s="1"/>
  <c r="BJ121" i="13"/>
  <c r="BL121" i="13" s="1"/>
  <c r="BD121" i="13"/>
  <c r="BF121" i="13" s="1"/>
  <c r="AX121" i="13"/>
  <c r="AZ121" i="13" s="1"/>
  <c r="AR121" i="13"/>
  <c r="AT121" i="13" s="1"/>
  <c r="AL121" i="13"/>
  <c r="AN121" i="13" s="1"/>
  <c r="AF121" i="13"/>
  <c r="AH121" i="13" s="1"/>
  <c r="AJ121" i="13" s="1"/>
  <c r="CZ120" i="13"/>
  <c r="DB120" i="13" s="1"/>
  <c r="CT120" i="13"/>
  <c r="CV120" i="13" s="1"/>
  <c r="CN120" i="13"/>
  <c r="CP120" i="13" s="1"/>
  <c r="CH120" i="13"/>
  <c r="CJ120" i="13" s="1"/>
  <c r="CB120" i="13"/>
  <c r="CD120" i="13" s="1"/>
  <c r="BV120" i="13"/>
  <c r="BX120" i="13" s="1"/>
  <c r="BP120" i="13"/>
  <c r="BR120" i="13" s="1"/>
  <c r="BJ120" i="13"/>
  <c r="BL120" i="13" s="1"/>
  <c r="BD120" i="13"/>
  <c r="BF120" i="13" s="1"/>
  <c r="AX120" i="13"/>
  <c r="AZ120" i="13" s="1"/>
  <c r="AR120" i="13"/>
  <c r="AT120" i="13" s="1"/>
  <c r="AL120" i="13"/>
  <c r="AN120" i="13" s="1"/>
  <c r="AF120" i="13"/>
  <c r="AH120" i="13" s="1"/>
  <c r="Z120" i="13"/>
  <c r="AB120" i="13" s="1"/>
  <c r="AD120" i="13" s="1"/>
  <c r="CZ119" i="13"/>
  <c r="DB119" i="13" s="1"/>
  <c r="CT119" i="13"/>
  <c r="CV119" i="13" s="1"/>
  <c r="CN119" i="13"/>
  <c r="CP119" i="13" s="1"/>
  <c r="CH119" i="13"/>
  <c r="CJ119" i="13" s="1"/>
  <c r="CB119" i="13"/>
  <c r="CD119" i="13" s="1"/>
  <c r="BV119" i="13"/>
  <c r="BX119" i="13" s="1"/>
  <c r="BP119" i="13"/>
  <c r="BR119" i="13" s="1"/>
  <c r="BJ119" i="13"/>
  <c r="BL119" i="13" s="1"/>
  <c r="BD119" i="13"/>
  <c r="BF119" i="13" s="1"/>
  <c r="AX119" i="13"/>
  <c r="AZ119" i="13" s="1"/>
  <c r="AR119" i="13"/>
  <c r="AT119" i="13" s="1"/>
  <c r="AL119" i="13"/>
  <c r="AN119" i="13" s="1"/>
  <c r="AF119" i="13"/>
  <c r="AH119" i="13" s="1"/>
  <c r="Z119" i="13"/>
  <c r="AB119" i="13" s="1"/>
  <c r="AD119" i="13" s="1"/>
  <c r="CZ118" i="13"/>
  <c r="DB118" i="13" s="1"/>
  <c r="CT118" i="13"/>
  <c r="CV118" i="13" s="1"/>
  <c r="CN118" i="13"/>
  <c r="CP118" i="13" s="1"/>
  <c r="CH118" i="13"/>
  <c r="CJ118" i="13" s="1"/>
  <c r="CB118" i="13"/>
  <c r="CD118" i="13" s="1"/>
  <c r="BV118" i="13"/>
  <c r="BX118" i="13" s="1"/>
  <c r="BP118" i="13"/>
  <c r="BR118" i="13" s="1"/>
  <c r="BJ118" i="13"/>
  <c r="BL118" i="13" s="1"/>
  <c r="BD118" i="13"/>
  <c r="BF118" i="13" s="1"/>
  <c r="AX118" i="13"/>
  <c r="AZ118" i="13" s="1"/>
  <c r="AR118" i="13"/>
  <c r="AT118" i="13" s="1"/>
  <c r="AL118" i="13"/>
  <c r="AN118" i="13" s="1"/>
  <c r="AF118" i="13"/>
  <c r="AH118" i="13" s="1"/>
  <c r="Z118" i="13"/>
  <c r="AB118" i="13" s="1"/>
  <c r="AD118" i="13" s="1"/>
  <c r="CZ117" i="13"/>
  <c r="DB117" i="13" s="1"/>
  <c r="CT117" i="13"/>
  <c r="CV117" i="13" s="1"/>
  <c r="CN117" i="13"/>
  <c r="CP117" i="13" s="1"/>
  <c r="CH117" i="13"/>
  <c r="CJ117" i="13" s="1"/>
  <c r="CB117" i="13"/>
  <c r="CD117" i="13" s="1"/>
  <c r="BV117" i="13"/>
  <c r="BX117" i="13" s="1"/>
  <c r="BP117" i="13"/>
  <c r="BR117" i="13" s="1"/>
  <c r="BJ117" i="13"/>
  <c r="BL117" i="13" s="1"/>
  <c r="BD117" i="13"/>
  <c r="BF117" i="13" s="1"/>
  <c r="AX117" i="13"/>
  <c r="AZ117" i="13" s="1"/>
  <c r="AR117" i="13"/>
  <c r="AT117" i="13" s="1"/>
  <c r="AL117" i="13"/>
  <c r="AN117" i="13" s="1"/>
  <c r="AF117" i="13"/>
  <c r="AH117" i="13" s="1"/>
  <c r="Z117" i="13"/>
  <c r="AB117" i="13" s="1"/>
  <c r="AD117" i="13" s="1"/>
  <c r="CZ116" i="13"/>
  <c r="DB116" i="13" s="1"/>
  <c r="CT116" i="13"/>
  <c r="CV116" i="13" s="1"/>
  <c r="CN116" i="13"/>
  <c r="CP116" i="13" s="1"/>
  <c r="CH116" i="13"/>
  <c r="CJ116" i="13" s="1"/>
  <c r="CB116" i="13"/>
  <c r="CD116" i="13" s="1"/>
  <c r="BV116" i="13"/>
  <c r="BX116" i="13" s="1"/>
  <c r="BP116" i="13"/>
  <c r="BR116" i="13" s="1"/>
  <c r="BJ116" i="13"/>
  <c r="BL116" i="13" s="1"/>
  <c r="BD116" i="13"/>
  <c r="BF116" i="13" s="1"/>
  <c r="AX116" i="13"/>
  <c r="AZ116" i="13" s="1"/>
  <c r="AR116" i="13"/>
  <c r="AT116" i="13" s="1"/>
  <c r="AL116" i="13"/>
  <c r="AN116" i="13" s="1"/>
  <c r="AI116" i="13"/>
  <c r="AF116" i="13"/>
  <c r="AH116" i="13" s="1"/>
  <c r="Z116" i="13"/>
  <c r="AB116" i="13" s="1"/>
  <c r="AD116" i="13" s="1"/>
  <c r="DC115" i="13"/>
  <c r="DC133" i="13" s="1"/>
  <c r="CZ115" i="13"/>
  <c r="DB115" i="13" s="1"/>
  <c r="CT115" i="13"/>
  <c r="CV115" i="13" s="1"/>
  <c r="CN115" i="13"/>
  <c r="CP115" i="13" s="1"/>
  <c r="CH115" i="13"/>
  <c r="CJ115" i="13" s="1"/>
  <c r="CB115" i="13"/>
  <c r="CD115" i="13" s="1"/>
  <c r="BV115" i="13"/>
  <c r="BX115" i="13" s="1"/>
  <c r="BP115" i="13"/>
  <c r="BR115" i="13" s="1"/>
  <c r="BJ115" i="13"/>
  <c r="BL115" i="13" s="1"/>
  <c r="BD115" i="13"/>
  <c r="BF115" i="13" s="1"/>
  <c r="AX115" i="13"/>
  <c r="AZ115" i="13" s="1"/>
  <c r="AR115" i="13"/>
  <c r="AT115" i="13" s="1"/>
  <c r="AL115" i="13"/>
  <c r="AN115" i="13" s="1"/>
  <c r="AF115" i="13"/>
  <c r="AH115" i="13" s="1"/>
  <c r="Z115" i="13"/>
  <c r="AB115" i="13" s="1"/>
  <c r="AD115" i="13" s="1"/>
  <c r="AJ115" i="13" s="1"/>
  <c r="AP115" i="13" s="1"/>
  <c r="CZ114" i="13"/>
  <c r="DB114" i="13" s="1"/>
  <c r="CT114" i="13"/>
  <c r="CV114" i="13" s="1"/>
  <c r="CN114" i="13"/>
  <c r="CP114" i="13" s="1"/>
  <c r="CH114" i="13"/>
  <c r="CJ114" i="13" s="1"/>
  <c r="CB114" i="13"/>
  <c r="CD114" i="13" s="1"/>
  <c r="BV114" i="13"/>
  <c r="BX114" i="13" s="1"/>
  <c r="BP114" i="13"/>
  <c r="BR114" i="13" s="1"/>
  <c r="BJ114" i="13"/>
  <c r="BL114" i="13" s="1"/>
  <c r="BD114" i="13"/>
  <c r="BF114" i="13" s="1"/>
  <c r="AX114" i="13"/>
  <c r="AZ114" i="13" s="1"/>
  <c r="AR114" i="13"/>
  <c r="AT114" i="13" s="1"/>
  <c r="AL114" i="13"/>
  <c r="AN114" i="13" s="1"/>
  <c r="AF114" i="13"/>
  <c r="AH114" i="13" s="1"/>
  <c r="AJ114" i="13" s="1"/>
  <c r="CZ113" i="13"/>
  <c r="DB113" i="13" s="1"/>
  <c r="CT113" i="13"/>
  <c r="CV113" i="13" s="1"/>
  <c r="CN113" i="13"/>
  <c r="CP113" i="13" s="1"/>
  <c r="CH113" i="13"/>
  <c r="CJ113" i="13" s="1"/>
  <c r="CB113" i="13"/>
  <c r="CD113" i="13" s="1"/>
  <c r="BV113" i="13"/>
  <c r="BX113" i="13" s="1"/>
  <c r="BP113" i="13"/>
  <c r="BR113" i="13" s="1"/>
  <c r="BJ113" i="13"/>
  <c r="BL113" i="13" s="1"/>
  <c r="BD113" i="13"/>
  <c r="BF113" i="13" s="1"/>
  <c r="AX113" i="13"/>
  <c r="AZ113" i="13" s="1"/>
  <c r="AR113" i="13"/>
  <c r="AT113" i="13" s="1"/>
  <c r="AL113" i="13"/>
  <c r="AN113" i="13" s="1"/>
  <c r="AF113" i="13"/>
  <c r="AH113" i="13" s="1"/>
  <c r="AJ113" i="13" s="1"/>
  <c r="CZ112" i="13"/>
  <c r="DB112" i="13" s="1"/>
  <c r="CT112" i="13"/>
  <c r="CV112" i="13" s="1"/>
  <c r="CN112" i="13"/>
  <c r="CP112" i="13" s="1"/>
  <c r="CH112" i="13"/>
  <c r="CJ112" i="13" s="1"/>
  <c r="CB112" i="13"/>
  <c r="CD112" i="13" s="1"/>
  <c r="BV112" i="13"/>
  <c r="BX112" i="13" s="1"/>
  <c r="BP112" i="13"/>
  <c r="BR112" i="13" s="1"/>
  <c r="BJ112" i="13"/>
  <c r="BL112" i="13" s="1"/>
  <c r="BD112" i="13"/>
  <c r="BF112" i="13" s="1"/>
  <c r="AX112" i="13"/>
  <c r="AZ112" i="13" s="1"/>
  <c r="AR112" i="13"/>
  <c r="AT112" i="13" s="1"/>
  <c r="AL112" i="13"/>
  <c r="AN112" i="13" s="1"/>
  <c r="AF112" i="13"/>
  <c r="AH112" i="13" s="1"/>
  <c r="Z112" i="13"/>
  <c r="AB112" i="13" s="1"/>
  <c r="AD112" i="13" s="1"/>
  <c r="CZ111" i="13"/>
  <c r="DB111" i="13" s="1"/>
  <c r="CT111" i="13"/>
  <c r="CV111" i="13" s="1"/>
  <c r="CN111" i="13"/>
  <c r="CP111" i="13" s="1"/>
  <c r="CH111" i="13"/>
  <c r="CJ111" i="13" s="1"/>
  <c r="CB111" i="13"/>
  <c r="CD111" i="13" s="1"/>
  <c r="BV111" i="13"/>
  <c r="BX111" i="13" s="1"/>
  <c r="BP111" i="13"/>
  <c r="BR111" i="13" s="1"/>
  <c r="BJ111" i="13"/>
  <c r="BL111" i="13" s="1"/>
  <c r="BD111" i="13"/>
  <c r="BF111" i="13" s="1"/>
  <c r="AX111" i="13"/>
  <c r="AZ111" i="13" s="1"/>
  <c r="AR111" i="13"/>
  <c r="AT111" i="13" s="1"/>
  <c r="AL111" i="13"/>
  <c r="AN111" i="13" s="1"/>
  <c r="AF111" i="13"/>
  <c r="AH111" i="13" s="1"/>
  <c r="Z111" i="13"/>
  <c r="AB111" i="13" s="1"/>
  <c r="AD111" i="13" s="1"/>
  <c r="CZ110" i="13"/>
  <c r="DB110" i="13" s="1"/>
  <c r="CT110" i="13"/>
  <c r="CV110" i="13" s="1"/>
  <c r="CN110" i="13"/>
  <c r="CP110" i="13" s="1"/>
  <c r="CH110" i="13"/>
  <c r="CJ110" i="13" s="1"/>
  <c r="CB110" i="13"/>
  <c r="CD110" i="13" s="1"/>
  <c r="BV110" i="13"/>
  <c r="BX110" i="13" s="1"/>
  <c r="BP110" i="13"/>
  <c r="BR110" i="13" s="1"/>
  <c r="BJ110" i="13"/>
  <c r="BL110" i="13" s="1"/>
  <c r="BD110" i="13"/>
  <c r="BF110" i="13" s="1"/>
  <c r="AX110" i="13"/>
  <c r="AZ110" i="13" s="1"/>
  <c r="AR110" i="13"/>
  <c r="AT110" i="13" s="1"/>
  <c r="AL110" i="13"/>
  <c r="AN110" i="13" s="1"/>
  <c r="AF110" i="13"/>
  <c r="AH110" i="13" s="1"/>
  <c r="Z110" i="13"/>
  <c r="AB110" i="13" s="1"/>
  <c r="AD110" i="13" s="1"/>
  <c r="CZ109" i="13"/>
  <c r="DB109" i="13" s="1"/>
  <c r="CT109" i="13"/>
  <c r="CV109" i="13" s="1"/>
  <c r="CN109" i="13"/>
  <c r="CP109" i="13" s="1"/>
  <c r="CH109" i="13"/>
  <c r="CJ109" i="13" s="1"/>
  <c r="CB109" i="13"/>
  <c r="CD109" i="13" s="1"/>
  <c r="BV109" i="13"/>
  <c r="BX109" i="13" s="1"/>
  <c r="BP109" i="13"/>
  <c r="BR109" i="13" s="1"/>
  <c r="BJ109" i="13"/>
  <c r="BL109" i="13" s="1"/>
  <c r="BD109" i="13"/>
  <c r="BF109" i="13" s="1"/>
  <c r="AX109" i="13"/>
  <c r="AZ109" i="13" s="1"/>
  <c r="AR109" i="13"/>
  <c r="AT109" i="13" s="1"/>
  <c r="AL109" i="13"/>
  <c r="AN109" i="13" s="1"/>
  <c r="AF109" i="13"/>
  <c r="AH109" i="13" s="1"/>
  <c r="Z109" i="13"/>
  <c r="AB109" i="13" s="1"/>
  <c r="AD109" i="13" s="1"/>
  <c r="CZ108" i="13"/>
  <c r="DB108" i="13" s="1"/>
  <c r="CT108" i="13"/>
  <c r="CV108" i="13" s="1"/>
  <c r="CN108" i="13"/>
  <c r="CP108" i="13" s="1"/>
  <c r="CH108" i="13"/>
  <c r="CJ108" i="13" s="1"/>
  <c r="CB108" i="13"/>
  <c r="CD108" i="13" s="1"/>
  <c r="BV108" i="13"/>
  <c r="BX108" i="13" s="1"/>
  <c r="BP108" i="13"/>
  <c r="BR108" i="13" s="1"/>
  <c r="BJ108" i="13"/>
  <c r="BL108" i="13" s="1"/>
  <c r="BD108" i="13"/>
  <c r="BF108" i="13" s="1"/>
  <c r="AX108" i="13"/>
  <c r="AZ108" i="13" s="1"/>
  <c r="AR108" i="13"/>
  <c r="AT108" i="13" s="1"/>
  <c r="AL108" i="13"/>
  <c r="AN108" i="13" s="1"/>
  <c r="AF108" i="13"/>
  <c r="AH108" i="13" s="1"/>
  <c r="AJ108" i="13" s="1"/>
  <c r="CZ107" i="13"/>
  <c r="DB107" i="13" s="1"/>
  <c r="CT107" i="13"/>
  <c r="CV107" i="13" s="1"/>
  <c r="CN107" i="13"/>
  <c r="CP107" i="13" s="1"/>
  <c r="CH107" i="13"/>
  <c r="CJ107" i="13" s="1"/>
  <c r="CB107" i="13"/>
  <c r="CD107" i="13" s="1"/>
  <c r="BV107" i="13"/>
  <c r="BX107" i="13" s="1"/>
  <c r="BP107" i="13"/>
  <c r="BR107" i="13" s="1"/>
  <c r="BJ107" i="13"/>
  <c r="BL107" i="13" s="1"/>
  <c r="BD107" i="13"/>
  <c r="BF107" i="13" s="1"/>
  <c r="AX107" i="13"/>
  <c r="AZ107" i="13" s="1"/>
  <c r="AR107" i="13"/>
  <c r="AT107" i="13" s="1"/>
  <c r="AL107" i="13"/>
  <c r="AN107" i="13" s="1"/>
  <c r="AF107" i="13"/>
  <c r="AH107" i="13" s="1"/>
  <c r="AJ107" i="13" s="1"/>
  <c r="CZ106" i="13"/>
  <c r="DB106" i="13" s="1"/>
  <c r="CT106" i="13"/>
  <c r="CV106" i="13" s="1"/>
  <c r="CN106" i="13"/>
  <c r="CP106" i="13" s="1"/>
  <c r="CH106" i="13"/>
  <c r="CJ106" i="13" s="1"/>
  <c r="CB106" i="13"/>
  <c r="CD106" i="13" s="1"/>
  <c r="BV106" i="13"/>
  <c r="BX106" i="13" s="1"/>
  <c r="BP106" i="13"/>
  <c r="BR106" i="13" s="1"/>
  <c r="BJ106" i="13"/>
  <c r="BL106" i="13" s="1"/>
  <c r="BD106" i="13"/>
  <c r="BF106" i="13" s="1"/>
  <c r="AX106" i="13"/>
  <c r="AZ106" i="13" s="1"/>
  <c r="AR106" i="13"/>
  <c r="AT106" i="13" s="1"/>
  <c r="AL106" i="13"/>
  <c r="AN106" i="13" s="1"/>
  <c r="AF106" i="13"/>
  <c r="AH106" i="13" s="1"/>
  <c r="Z106" i="13"/>
  <c r="AB106" i="13" s="1"/>
  <c r="AD106" i="13" s="1"/>
  <c r="CZ105" i="13"/>
  <c r="DB105" i="13" s="1"/>
  <c r="CT105" i="13"/>
  <c r="CV105" i="13" s="1"/>
  <c r="CN105" i="13"/>
  <c r="CP105" i="13" s="1"/>
  <c r="CH105" i="13"/>
  <c r="CJ105" i="13" s="1"/>
  <c r="CB105" i="13"/>
  <c r="CD105" i="13" s="1"/>
  <c r="BV105" i="13"/>
  <c r="BX105" i="13" s="1"/>
  <c r="BP105" i="13"/>
  <c r="BR105" i="13" s="1"/>
  <c r="BJ105" i="13"/>
  <c r="BL105" i="13" s="1"/>
  <c r="BD105" i="13"/>
  <c r="BF105" i="13" s="1"/>
  <c r="AX105" i="13"/>
  <c r="AZ105" i="13" s="1"/>
  <c r="AR105" i="13"/>
  <c r="AT105" i="13" s="1"/>
  <c r="AL105" i="13"/>
  <c r="AN105" i="13" s="1"/>
  <c r="AF105" i="13"/>
  <c r="AH105" i="13" s="1"/>
  <c r="Z105" i="13"/>
  <c r="AB105" i="13" s="1"/>
  <c r="AD105" i="13" s="1"/>
  <c r="CZ104" i="13"/>
  <c r="DB104" i="13" s="1"/>
  <c r="CT104" i="13"/>
  <c r="CV104" i="13" s="1"/>
  <c r="CN104" i="13"/>
  <c r="CP104" i="13" s="1"/>
  <c r="CH104" i="13"/>
  <c r="CJ104" i="13" s="1"/>
  <c r="CB104" i="13"/>
  <c r="CD104" i="13" s="1"/>
  <c r="BV104" i="13"/>
  <c r="BX104" i="13" s="1"/>
  <c r="BP104" i="13"/>
  <c r="BR104" i="13" s="1"/>
  <c r="BJ104" i="13"/>
  <c r="BL104" i="13" s="1"/>
  <c r="BD104" i="13"/>
  <c r="BF104" i="13" s="1"/>
  <c r="AX104" i="13"/>
  <c r="AZ104" i="13" s="1"/>
  <c r="AR104" i="13"/>
  <c r="AT104" i="13" s="1"/>
  <c r="AL104" i="13"/>
  <c r="AN104" i="13" s="1"/>
  <c r="AF104" i="13"/>
  <c r="AH104" i="13" s="1"/>
  <c r="Z104" i="13"/>
  <c r="AB104" i="13" s="1"/>
  <c r="AD104" i="13" s="1"/>
  <c r="CZ103" i="13"/>
  <c r="DB103" i="13" s="1"/>
  <c r="CT103" i="13"/>
  <c r="CV103" i="13" s="1"/>
  <c r="CN103" i="13"/>
  <c r="CP103" i="13" s="1"/>
  <c r="CH103" i="13"/>
  <c r="CJ103" i="13" s="1"/>
  <c r="CB103" i="13"/>
  <c r="CD103" i="13" s="1"/>
  <c r="BV103" i="13"/>
  <c r="BX103" i="13" s="1"/>
  <c r="BP103" i="13"/>
  <c r="BR103" i="13" s="1"/>
  <c r="BJ103" i="13"/>
  <c r="BL103" i="13" s="1"/>
  <c r="BD103" i="13"/>
  <c r="BF103" i="13" s="1"/>
  <c r="AX103" i="13"/>
  <c r="AZ103" i="13" s="1"/>
  <c r="AR103" i="13"/>
  <c r="AT103" i="13" s="1"/>
  <c r="AL103" i="13"/>
  <c r="AN103" i="13" s="1"/>
  <c r="AF103" i="13"/>
  <c r="AH103" i="13" s="1"/>
  <c r="Z103" i="13"/>
  <c r="AB103" i="13" s="1"/>
  <c r="C103" i="13"/>
  <c r="CZ102" i="13"/>
  <c r="DB102" i="13" s="1"/>
  <c r="CT102" i="13"/>
  <c r="CV102" i="13" s="1"/>
  <c r="CN102" i="13"/>
  <c r="CP102" i="13" s="1"/>
  <c r="CH102" i="13"/>
  <c r="CJ102" i="13" s="1"/>
  <c r="CB102" i="13"/>
  <c r="CD102" i="13" s="1"/>
  <c r="BV102" i="13"/>
  <c r="BX102" i="13" s="1"/>
  <c r="BP102" i="13"/>
  <c r="BR102" i="13" s="1"/>
  <c r="BJ102" i="13"/>
  <c r="BL102" i="13" s="1"/>
  <c r="BD102" i="13"/>
  <c r="BF102" i="13" s="1"/>
  <c r="AX102" i="13"/>
  <c r="AZ102" i="13" s="1"/>
  <c r="AR102" i="13"/>
  <c r="AT102" i="13" s="1"/>
  <c r="AL102" i="13"/>
  <c r="AN102" i="13" s="1"/>
  <c r="AF102" i="13"/>
  <c r="AH102" i="13" s="1"/>
  <c r="Z102" i="13"/>
  <c r="AB102" i="13" s="1"/>
  <c r="C102" i="13"/>
  <c r="CZ101" i="13"/>
  <c r="DB101" i="13" s="1"/>
  <c r="CT101" i="13"/>
  <c r="CV101" i="13" s="1"/>
  <c r="CN101" i="13"/>
  <c r="CP101" i="13" s="1"/>
  <c r="CH101" i="13"/>
  <c r="CJ101" i="13" s="1"/>
  <c r="CB101" i="13"/>
  <c r="CD101" i="13" s="1"/>
  <c r="BV101" i="13"/>
  <c r="BX101" i="13" s="1"/>
  <c r="BP101" i="13"/>
  <c r="BR101" i="13" s="1"/>
  <c r="BJ101" i="13"/>
  <c r="BL101" i="13" s="1"/>
  <c r="BD101" i="13"/>
  <c r="BF101" i="13" s="1"/>
  <c r="AX101" i="13"/>
  <c r="AZ101" i="13" s="1"/>
  <c r="AR101" i="13"/>
  <c r="AT101" i="13" s="1"/>
  <c r="AL101" i="13"/>
  <c r="AN101" i="13" s="1"/>
  <c r="AF101" i="13"/>
  <c r="AH101" i="13" s="1"/>
  <c r="AJ101" i="13" s="1"/>
  <c r="Z101" i="13"/>
  <c r="AB101" i="13" s="1"/>
  <c r="CZ100" i="13"/>
  <c r="DB100" i="13" s="1"/>
  <c r="CT100" i="13"/>
  <c r="CV100" i="13" s="1"/>
  <c r="CN100" i="13"/>
  <c r="CP100" i="13" s="1"/>
  <c r="CH100" i="13"/>
  <c r="CJ100" i="13" s="1"/>
  <c r="CB100" i="13"/>
  <c r="CD100" i="13" s="1"/>
  <c r="BV100" i="13"/>
  <c r="BX100" i="13" s="1"/>
  <c r="BP100" i="13"/>
  <c r="BR100" i="13" s="1"/>
  <c r="BJ100" i="13"/>
  <c r="BL100" i="13" s="1"/>
  <c r="BD100" i="13"/>
  <c r="BF100" i="13" s="1"/>
  <c r="AX100" i="13"/>
  <c r="AZ100" i="13" s="1"/>
  <c r="AR100" i="13"/>
  <c r="AT100" i="13" s="1"/>
  <c r="AL100" i="13"/>
  <c r="AN100" i="13" s="1"/>
  <c r="AF100" i="13"/>
  <c r="AH100" i="13" s="1"/>
  <c r="Z100" i="13"/>
  <c r="AB100" i="13" s="1"/>
  <c r="AD100" i="13" s="1"/>
  <c r="CZ99" i="13"/>
  <c r="DB99" i="13" s="1"/>
  <c r="CT99" i="13"/>
  <c r="CV99" i="13" s="1"/>
  <c r="CN99" i="13"/>
  <c r="CP99" i="13" s="1"/>
  <c r="CH99" i="13"/>
  <c r="CJ99" i="13" s="1"/>
  <c r="CB99" i="13"/>
  <c r="CD99" i="13" s="1"/>
  <c r="BV99" i="13"/>
  <c r="BX99" i="13" s="1"/>
  <c r="BP99" i="13"/>
  <c r="BR99" i="13" s="1"/>
  <c r="BJ99" i="13"/>
  <c r="BL99" i="13" s="1"/>
  <c r="BD99" i="13"/>
  <c r="BF99" i="13" s="1"/>
  <c r="AX99" i="13"/>
  <c r="AZ99" i="13" s="1"/>
  <c r="AR99" i="13"/>
  <c r="AT99" i="13" s="1"/>
  <c r="AL99" i="13"/>
  <c r="AN99" i="13" s="1"/>
  <c r="AF99" i="13"/>
  <c r="AH99" i="13" s="1"/>
  <c r="AJ99" i="13" s="1"/>
  <c r="CZ98" i="13"/>
  <c r="DB98" i="13" s="1"/>
  <c r="CT98" i="13"/>
  <c r="CV98" i="13" s="1"/>
  <c r="CN98" i="13"/>
  <c r="CP98" i="13" s="1"/>
  <c r="CH98" i="13"/>
  <c r="CJ98" i="13" s="1"/>
  <c r="CB98" i="13"/>
  <c r="CD98" i="13" s="1"/>
  <c r="BV98" i="13"/>
  <c r="BX98" i="13" s="1"/>
  <c r="BP98" i="13"/>
  <c r="BR98" i="13" s="1"/>
  <c r="BJ98" i="13"/>
  <c r="BL98" i="13" s="1"/>
  <c r="BD98" i="13"/>
  <c r="BF98" i="13" s="1"/>
  <c r="AX98" i="13"/>
  <c r="AZ98" i="13" s="1"/>
  <c r="AR98" i="13"/>
  <c r="AT98" i="13" s="1"/>
  <c r="AL98" i="13"/>
  <c r="AN98" i="13" s="1"/>
  <c r="AF98" i="13"/>
  <c r="AH98" i="13" s="1"/>
  <c r="AJ98" i="13" s="1"/>
  <c r="CZ97" i="13"/>
  <c r="DB97" i="13" s="1"/>
  <c r="CT97" i="13"/>
  <c r="CV97" i="13" s="1"/>
  <c r="CN97" i="13"/>
  <c r="CP97" i="13" s="1"/>
  <c r="CH97" i="13"/>
  <c r="CJ97" i="13" s="1"/>
  <c r="CB97" i="13"/>
  <c r="CD97" i="13" s="1"/>
  <c r="BV97" i="13"/>
  <c r="BX97" i="13" s="1"/>
  <c r="BP97" i="13"/>
  <c r="BR97" i="13" s="1"/>
  <c r="BJ97" i="13"/>
  <c r="BL97" i="13" s="1"/>
  <c r="BD97" i="13"/>
  <c r="BF97" i="13" s="1"/>
  <c r="AX97" i="13"/>
  <c r="AZ97" i="13" s="1"/>
  <c r="AR97" i="13"/>
  <c r="AT97" i="13" s="1"/>
  <c r="AL97" i="13"/>
  <c r="AN97" i="13" s="1"/>
  <c r="AF97" i="13"/>
  <c r="AH97" i="13" s="1"/>
  <c r="AJ97" i="13" s="1"/>
  <c r="CZ96" i="13"/>
  <c r="DB96" i="13" s="1"/>
  <c r="CT96" i="13"/>
  <c r="CV96" i="13" s="1"/>
  <c r="CN96" i="13"/>
  <c r="CP96" i="13" s="1"/>
  <c r="CH96" i="13"/>
  <c r="CJ96" i="13" s="1"/>
  <c r="CB96" i="13"/>
  <c r="CD96" i="13" s="1"/>
  <c r="BV96" i="13"/>
  <c r="BX96" i="13" s="1"/>
  <c r="BP96" i="13"/>
  <c r="BR96" i="13" s="1"/>
  <c r="BJ96" i="13"/>
  <c r="BL96" i="13" s="1"/>
  <c r="BD96" i="13"/>
  <c r="BF96" i="13" s="1"/>
  <c r="AX96" i="13"/>
  <c r="AZ96" i="13" s="1"/>
  <c r="AR96" i="13"/>
  <c r="AT96" i="13" s="1"/>
  <c r="AL96" i="13"/>
  <c r="AN96" i="13" s="1"/>
  <c r="AF96" i="13"/>
  <c r="AH96" i="13" s="1"/>
  <c r="Z96" i="13"/>
  <c r="AB96" i="13" s="1"/>
  <c r="AD96" i="13" s="1"/>
  <c r="CZ95" i="13"/>
  <c r="DB95" i="13" s="1"/>
  <c r="CT95" i="13"/>
  <c r="CV95" i="13" s="1"/>
  <c r="CN95" i="13"/>
  <c r="CP95" i="13" s="1"/>
  <c r="CH95" i="13"/>
  <c r="CJ95" i="13" s="1"/>
  <c r="CB95" i="13"/>
  <c r="CD95" i="13" s="1"/>
  <c r="BV95" i="13"/>
  <c r="BX95" i="13" s="1"/>
  <c r="BP95" i="13"/>
  <c r="BR95" i="13" s="1"/>
  <c r="BJ95" i="13"/>
  <c r="BL95" i="13" s="1"/>
  <c r="BD95" i="13"/>
  <c r="BF95" i="13" s="1"/>
  <c r="AX95" i="13"/>
  <c r="AZ95" i="13" s="1"/>
  <c r="AR95" i="13"/>
  <c r="AT95" i="13" s="1"/>
  <c r="AL95" i="13"/>
  <c r="AN95" i="13" s="1"/>
  <c r="AF95" i="13"/>
  <c r="AH95" i="13" s="1"/>
  <c r="Z95" i="13"/>
  <c r="AB95" i="13" s="1"/>
  <c r="AD95" i="13" s="1"/>
  <c r="CZ94" i="13"/>
  <c r="DB94" i="13" s="1"/>
  <c r="CT94" i="13"/>
  <c r="CV94" i="13" s="1"/>
  <c r="CN94" i="13"/>
  <c r="CP94" i="13" s="1"/>
  <c r="CH94" i="13"/>
  <c r="CJ94" i="13" s="1"/>
  <c r="CB94" i="13"/>
  <c r="CD94" i="13" s="1"/>
  <c r="BV94" i="13"/>
  <c r="BX94" i="13" s="1"/>
  <c r="BP94" i="13"/>
  <c r="BR94" i="13" s="1"/>
  <c r="BJ94" i="13"/>
  <c r="BL94" i="13" s="1"/>
  <c r="BD94" i="13"/>
  <c r="BF94" i="13" s="1"/>
  <c r="AX94" i="13"/>
  <c r="AZ94" i="13" s="1"/>
  <c r="AR94" i="13"/>
  <c r="AT94" i="13" s="1"/>
  <c r="AL94" i="13"/>
  <c r="AN94" i="13" s="1"/>
  <c r="AF94" i="13"/>
  <c r="AH94" i="13" s="1"/>
  <c r="Z94" i="13"/>
  <c r="AB94" i="13" s="1"/>
  <c r="AD94" i="13" s="1"/>
  <c r="CZ93" i="13"/>
  <c r="DB93" i="13" s="1"/>
  <c r="CT93" i="13"/>
  <c r="CV93" i="13" s="1"/>
  <c r="CN93" i="13"/>
  <c r="CP93" i="13" s="1"/>
  <c r="CH93" i="13"/>
  <c r="CJ93" i="13" s="1"/>
  <c r="CB93" i="13"/>
  <c r="CD93" i="13" s="1"/>
  <c r="BV93" i="13"/>
  <c r="BX93" i="13" s="1"/>
  <c r="BP93" i="13"/>
  <c r="BR93" i="13" s="1"/>
  <c r="BJ93" i="13"/>
  <c r="BL93" i="13" s="1"/>
  <c r="BD93" i="13"/>
  <c r="BF93" i="13" s="1"/>
  <c r="AX93" i="13"/>
  <c r="AZ93" i="13" s="1"/>
  <c r="AR93" i="13"/>
  <c r="AT93" i="13" s="1"/>
  <c r="AL93" i="13"/>
  <c r="AN93" i="13" s="1"/>
  <c r="AF93" i="13"/>
  <c r="AH93" i="13" s="1"/>
  <c r="Z93" i="13"/>
  <c r="AB93" i="13" s="1"/>
  <c r="AD93" i="13" s="1"/>
  <c r="CZ92" i="13"/>
  <c r="DB92" i="13" s="1"/>
  <c r="CT92" i="13"/>
  <c r="CV92" i="13" s="1"/>
  <c r="CN92" i="13"/>
  <c r="CP92" i="13" s="1"/>
  <c r="CH92" i="13"/>
  <c r="CJ92" i="13" s="1"/>
  <c r="CB92" i="13"/>
  <c r="CD92" i="13" s="1"/>
  <c r="BV92" i="13"/>
  <c r="BX92" i="13" s="1"/>
  <c r="BP92" i="13"/>
  <c r="BR92" i="13" s="1"/>
  <c r="BJ92" i="13"/>
  <c r="BL92" i="13" s="1"/>
  <c r="BD92" i="13"/>
  <c r="BF92" i="13" s="1"/>
  <c r="AX92" i="13"/>
  <c r="AZ92" i="13" s="1"/>
  <c r="AR92" i="13"/>
  <c r="AT92" i="13" s="1"/>
  <c r="AL92" i="13"/>
  <c r="AN92" i="13" s="1"/>
  <c r="AF92" i="13"/>
  <c r="AH92" i="13" s="1"/>
  <c r="Z92" i="13"/>
  <c r="AB92" i="13" s="1"/>
  <c r="AD92" i="13" s="1"/>
  <c r="CZ91" i="13"/>
  <c r="DB91" i="13" s="1"/>
  <c r="CT91" i="13"/>
  <c r="CV91" i="13" s="1"/>
  <c r="CN91" i="13"/>
  <c r="CP91" i="13" s="1"/>
  <c r="CH91" i="13"/>
  <c r="CJ91" i="13" s="1"/>
  <c r="CB91" i="13"/>
  <c r="CD91" i="13" s="1"/>
  <c r="BV91" i="13"/>
  <c r="BX91" i="13" s="1"/>
  <c r="BP91" i="13"/>
  <c r="BR91" i="13" s="1"/>
  <c r="BJ91" i="13"/>
  <c r="BL91" i="13" s="1"/>
  <c r="BD91" i="13"/>
  <c r="BF91" i="13" s="1"/>
  <c r="AX91" i="13"/>
  <c r="AZ91" i="13" s="1"/>
  <c r="AR91" i="13"/>
  <c r="AT91" i="13" s="1"/>
  <c r="AL91" i="13"/>
  <c r="AN91" i="13" s="1"/>
  <c r="AF91" i="13"/>
  <c r="AH91" i="13" s="1"/>
  <c r="AJ91" i="13" s="1"/>
  <c r="CZ90" i="13"/>
  <c r="DB90" i="13" s="1"/>
  <c r="CT90" i="13"/>
  <c r="CV90" i="13" s="1"/>
  <c r="CN90" i="13"/>
  <c r="CP90" i="13" s="1"/>
  <c r="CH90" i="13"/>
  <c r="CJ90" i="13" s="1"/>
  <c r="CB90" i="13"/>
  <c r="CD90" i="13" s="1"/>
  <c r="BV90" i="13"/>
  <c r="BX90" i="13" s="1"/>
  <c r="BP90" i="13"/>
  <c r="BR90" i="13" s="1"/>
  <c r="BJ90" i="13"/>
  <c r="BL90" i="13" s="1"/>
  <c r="BD90" i="13"/>
  <c r="BF90" i="13" s="1"/>
  <c r="AX90" i="13"/>
  <c r="AZ90" i="13" s="1"/>
  <c r="AR90" i="13"/>
  <c r="AT90" i="13" s="1"/>
  <c r="AL90" i="13"/>
  <c r="AN90" i="13" s="1"/>
  <c r="AF90" i="13"/>
  <c r="AH90" i="13" s="1"/>
  <c r="AJ90" i="13" s="1"/>
  <c r="CZ89" i="13"/>
  <c r="DB89" i="13" s="1"/>
  <c r="CT89" i="13"/>
  <c r="CV89" i="13" s="1"/>
  <c r="CN89" i="13"/>
  <c r="CP89" i="13" s="1"/>
  <c r="CH89" i="13"/>
  <c r="CJ89" i="13" s="1"/>
  <c r="CB89" i="13"/>
  <c r="CD89" i="13" s="1"/>
  <c r="BV89" i="13"/>
  <c r="BX89" i="13" s="1"/>
  <c r="BP89" i="13"/>
  <c r="BR89" i="13" s="1"/>
  <c r="BJ89" i="13"/>
  <c r="BL89" i="13" s="1"/>
  <c r="BD89" i="13"/>
  <c r="BF89" i="13" s="1"/>
  <c r="AX89" i="13"/>
  <c r="AZ89" i="13" s="1"/>
  <c r="AR89" i="13"/>
  <c r="AT89" i="13" s="1"/>
  <c r="AL89" i="13"/>
  <c r="AN89" i="13" s="1"/>
  <c r="AF89" i="13"/>
  <c r="AH89" i="13" s="1"/>
  <c r="AJ89" i="13" s="1"/>
  <c r="CZ88" i="13"/>
  <c r="DB88" i="13" s="1"/>
  <c r="CT88" i="13"/>
  <c r="CV88" i="13" s="1"/>
  <c r="CN88" i="13"/>
  <c r="CP88" i="13" s="1"/>
  <c r="CH88" i="13"/>
  <c r="CJ88" i="13" s="1"/>
  <c r="CB88" i="13"/>
  <c r="CD88" i="13" s="1"/>
  <c r="BV88" i="13"/>
  <c r="BX88" i="13" s="1"/>
  <c r="BP88" i="13"/>
  <c r="BR88" i="13" s="1"/>
  <c r="BJ88" i="13"/>
  <c r="BL88" i="13" s="1"/>
  <c r="BD88" i="13"/>
  <c r="BF88" i="13" s="1"/>
  <c r="AX88" i="13"/>
  <c r="AZ88" i="13" s="1"/>
  <c r="AR88" i="13"/>
  <c r="AT88" i="13" s="1"/>
  <c r="AL88" i="13"/>
  <c r="AN88" i="13" s="1"/>
  <c r="AF88" i="13"/>
  <c r="AH88" i="13" s="1"/>
  <c r="Z88" i="13"/>
  <c r="AB88" i="13" s="1"/>
  <c r="AD88" i="13" s="1"/>
  <c r="CZ87" i="13"/>
  <c r="DB87" i="13" s="1"/>
  <c r="CT87" i="13"/>
  <c r="CV87" i="13" s="1"/>
  <c r="CN87" i="13"/>
  <c r="CP87" i="13" s="1"/>
  <c r="CH87" i="13"/>
  <c r="CJ87" i="13" s="1"/>
  <c r="CB87" i="13"/>
  <c r="CD87" i="13" s="1"/>
  <c r="BV87" i="13"/>
  <c r="BX87" i="13" s="1"/>
  <c r="BP87" i="13"/>
  <c r="BR87" i="13" s="1"/>
  <c r="BJ87" i="13"/>
  <c r="BL87" i="13" s="1"/>
  <c r="BD87" i="13"/>
  <c r="BF87" i="13" s="1"/>
  <c r="AX87" i="13"/>
  <c r="AZ87" i="13" s="1"/>
  <c r="AR87" i="13"/>
  <c r="AT87" i="13" s="1"/>
  <c r="AL87" i="13"/>
  <c r="AN87" i="13" s="1"/>
  <c r="AF87" i="13"/>
  <c r="AH87" i="13" s="1"/>
  <c r="Z87" i="13"/>
  <c r="AB87" i="13" s="1"/>
  <c r="AD87" i="13" s="1"/>
  <c r="CZ86" i="13"/>
  <c r="DB86" i="13" s="1"/>
  <c r="CT86" i="13"/>
  <c r="CV86" i="13" s="1"/>
  <c r="CN86" i="13"/>
  <c r="CP86" i="13" s="1"/>
  <c r="CH86" i="13"/>
  <c r="CJ86" i="13" s="1"/>
  <c r="CB86" i="13"/>
  <c r="CD86" i="13" s="1"/>
  <c r="BV86" i="13"/>
  <c r="BX86" i="13" s="1"/>
  <c r="BP86" i="13"/>
  <c r="BR86" i="13" s="1"/>
  <c r="BJ86" i="13"/>
  <c r="BL86" i="13" s="1"/>
  <c r="BD86" i="13"/>
  <c r="BF86" i="13" s="1"/>
  <c r="AX86" i="13"/>
  <c r="AZ86" i="13" s="1"/>
  <c r="AR86" i="13"/>
  <c r="AT86" i="13" s="1"/>
  <c r="AL86" i="13"/>
  <c r="AN86" i="13" s="1"/>
  <c r="AF86" i="13"/>
  <c r="AH86" i="13" s="1"/>
  <c r="Z86" i="13"/>
  <c r="AB86" i="13" s="1"/>
  <c r="AD86" i="13" s="1"/>
  <c r="CZ85" i="13"/>
  <c r="DB85" i="13" s="1"/>
  <c r="CT85" i="13"/>
  <c r="CV85" i="13" s="1"/>
  <c r="CN85" i="13"/>
  <c r="CP85" i="13" s="1"/>
  <c r="CH85" i="13"/>
  <c r="CJ85" i="13" s="1"/>
  <c r="CB85" i="13"/>
  <c r="CD85" i="13" s="1"/>
  <c r="BV85" i="13"/>
  <c r="BX85" i="13" s="1"/>
  <c r="BP85" i="13"/>
  <c r="BR85" i="13" s="1"/>
  <c r="BJ85" i="13"/>
  <c r="BL85" i="13" s="1"/>
  <c r="BD85" i="13"/>
  <c r="BF85" i="13" s="1"/>
  <c r="AX85" i="13"/>
  <c r="AZ85" i="13" s="1"/>
  <c r="AR85" i="13"/>
  <c r="AT85" i="13" s="1"/>
  <c r="AL85" i="13"/>
  <c r="AN85" i="13" s="1"/>
  <c r="AF85" i="13"/>
  <c r="AH85" i="13" s="1"/>
  <c r="AJ85" i="13" s="1"/>
  <c r="CZ84" i="13"/>
  <c r="DB84" i="13" s="1"/>
  <c r="CT84" i="13"/>
  <c r="CV84" i="13" s="1"/>
  <c r="CN84" i="13"/>
  <c r="CP84" i="13" s="1"/>
  <c r="CH84" i="13"/>
  <c r="CJ84" i="13" s="1"/>
  <c r="CB84" i="13"/>
  <c r="CD84" i="13" s="1"/>
  <c r="BV84" i="13"/>
  <c r="BX84" i="13" s="1"/>
  <c r="BP84" i="13"/>
  <c r="BR84" i="13" s="1"/>
  <c r="BJ84" i="13"/>
  <c r="BL84" i="13" s="1"/>
  <c r="BD84" i="13"/>
  <c r="BF84" i="13" s="1"/>
  <c r="AX84" i="13"/>
  <c r="AZ84" i="13" s="1"/>
  <c r="AR84" i="13"/>
  <c r="AT84" i="13" s="1"/>
  <c r="AL84" i="13"/>
  <c r="AN84" i="13" s="1"/>
  <c r="AF84" i="13"/>
  <c r="AH84" i="13" s="1"/>
  <c r="Z84" i="13"/>
  <c r="AB84" i="13" s="1"/>
  <c r="AD84" i="13" s="1"/>
  <c r="CZ83" i="13"/>
  <c r="DB83" i="13" s="1"/>
  <c r="CT83" i="13"/>
  <c r="CV83" i="13" s="1"/>
  <c r="CN83" i="13"/>
  <c r="CP83" i="13" s="1"/>
  <c r="CH83" i="13"/>
  <c r="CJ83" i="13" s="1"/>
  <c r="CB83" i="13"/>
  <c r="CD83" i="13" s="1"/>
  <c r="BV83" i="13"/>
  <c r="BX83" i="13" s="1"/>
  <c r="BP83" i="13"/>
  <c r="BR83" i="13" s="1"/>
  <c r="BJ83" i="13"/>
  <c r="BL83" i="13" s="1"/>
  <c r="BD83" i="13"/>
  <c r="BF83" i="13" s="1"/>
  <c r="AX83" i="13"/>
  <c r="AZ83" i="13" s="1"/>
  <c r="AR83" i="13"/>
  <c r="AT83" i="13" s="1"/>
  <c r="AL83" i="13"/>
  <c r="AN83" i="13" s="1"/>
  <c r="AF83" i="13"/>
  <c r="AH83" i="13" s="1"/>
  <c r="AJ83" i="13" s="1"/>
  <c r="CZ82" i="13"/>
  <c r="DB82" i="13" s="1"/>
  <c r="CT82" i="13"/>
  <c r="CV82" i="13" s="1"/>
  <c r="CN82" i="13"/>
  <c r="CP82" i="13" s="1"/>
  <c r="CH82" i="13"/>
  <c r="CJ82" i="13" s="1"/>
  <c r="CB82" i="13"/>
  <c r="CD82" i="13" s="1"/>
  <c r="BV82" i="13"/>
  <c r="BX82" i="13" s="1"/>
  <c r="BP82" i="13"/>
  <c r="BR82" i="13" s="1"/>
  <c r="BJ82" i="13"/>
  <c r="BL82" i="13" s="1"/>
  <c r="BD82" i="13"/>
  <c r="BF82" i="13" s="1"/>
  <c r="AX82" i="13"/>
  <c r="AZ82" i="13" s="1"/>
  <c r="AR82" i="13"/>
  <c r="AT82" i="13" s="1"/>
  <c r="AL82" i="13"/>
  <c r="AN82" i="13" s="1"/>
  <c r="AI82" i="13"/>
  <c r="AF82" i="13"/>
  <c r="AH82" i="13" s="1"/>
  <c r="Z82" i="13"/>
  <c r="AB82" i="13" s="1"/>
  <c r="AD82" i="13" s="1"/>
  <c r="CZ81" i="13"/>
  <c r="DB81" i="13" s="1"/>
  <c r="CT81" i="13"/>
  <c r="CV81" i="13" s="1"/>
  <c r="CN81" i="13"/>
  <c r="CP81" i="13" s="1"/>
  <c r="CH81" i="13"/>
  <c r="CJ81" i="13" s="1"/>
  <c r="CB81" i="13"/>
  <c r="CD81" i="13" s="1"/>
  <c r="BV81" i="13"/>
  <c r="BX81" i="13" s="1"/>
  <c r="BP81" i="13"/>
  <c r="BR81" i="13" s="1"/>
  <c r="BJ81" i="13"/>
  <c r="BL81" i="13" s="1"/>
  <c r="BD81" i="13"/>
  <c r="BF81" i="13" s="1"/>
  <c r="AX81" i="13"/>
  <c r="AZ81" i="13" s="1"/>
  <c r="AR81" i="13"/>
  <c r="AT81" i="13" s="1"/>
  <c r="AL81" i="13"/>
  <c r="AN81" i="13" s="1"/>
  <c r="AF81" i="13"/>
  <c r="AH81" i="13" s="1"/>
  <c r="Z81" i="13"/>
  <c r="AB81" i="13" s="1"/>
  <c r="AD81" i="13" s="1"/>
  <c r="CZ80" i="13"/>
  <c r="DB80" i="13" s="1"/>
  <c r="CT80" i="13"/>
  <c r="CV80" i="13" s="1"/>
  <c r="CN80" i="13"/>
  <c r="CP80" i="13" s="1"/>
  <c r="CH80" i="13"/>
  <c r="CJ80" i="13" s="1"/>
  <c r="CB80" i="13"/>
  <c r="CD80" i="13" s="1"/>
  <c r="BV80" i="13"/>
  <c r="BX80" i="13" s="1"/>
  <c r="BP80" i="13"/>
  <c r="BR80" i="13" s="1"/>
  <c r="BJ80" i="13"/>
  <c r="BL80" i="13" s="1"/>
  <c r="BD80" i="13"/>
  <c r="BF80" i="13" s="1"/>
  <c r="AX80" i="13"/>
  <c r="AZ80" i="13" s="1"/>
  <c r="AR80" i="13"/>
  <c r="AT80" i="13" s="1"/>
  <c r="AL80" i="13"/>
  <c r="AN80" i="13" s="1"/>
  <c r="AF80" i="13"/>
  <c r="AH80" i="13" s="1"/>
  <c r="AJ80" i="13" s="1"/>
  <c r="CZ79" i="13"/>
  <c r="DB79" i="13" s="1"/>
  <c r="CT79" i="13"/>
  <c r="CV79" i="13" s="1"/>
  <c r="CN79" i="13"/>
  <c r="CP79" i="13" s="1"/>
  <c r="CH79" i="13"/>
  <c r="CJ79" i="13" s="1"/>
  <c r="CB79" i="13"/>
  <c r="CD79" i="13" s="1"/>
  <c r="BV79" i="13"/>
  <c r="BX79" i="13" s="1"/>
  <c r="BP79" i="13"/>
  <c r="BR79" i="13" s="1"/>
  <c r="BJ79" i="13"/>
  <c r="BL79" i="13" s="1"/>
  <c r="BD79" i="13"/>
  <c r="BF79" i="13" s="1"/>
  <c r="AX79" i="13"/>
  <c r="AZ79" i="13" s="1"/>
  <c r="AR79" i="13"/>
  <c r="AT79" i="13" s="1"/>
  <c r="AL79" i="13"/>
  <c r="AN79" i="13" s="1"/>
  <c r="AF79" i="13"/>
  <c r="AH79" i="13" s="1"/>
  <c r="Z79" i="13"/>
  <c r="AB79" i="13" s="1"/>
  <c r="AD79" i="13" s="1"/>
  <c r="CZ78" i="13"/>
  <c r="DB78" i="13" s="1"/>
  <c r="CT78" i="13"/>
  <c r="CV78" i="13" s="1"/>
  <c r="CN78" i="13"/>
  <c r="CP78" i="13" s="1"/>
  <c r="CH78" i="13"/>
  <c r="CJ78" i="13" s="1"/>
  <c r="CB78" i="13"/>
  <c r="CD78" i="13" s="1"/>
  <c r="BV78" i="13"/>
  <c r="BX78" i="13" s="1"/>
  <c r="BP78" i="13"/>
  <c r="BR78" i="13" s="1"/>
  <c r="BJ78" i="13"/>
  <c r="BL78" i="13" s="1"/>
  <c r="BD78" i="13"/>
  <c r="BF78" i="13" s="1"/>
  <c r="AX78" i="13"/>
  <c r="AZ78" i="13" s="1"/>
  <c r="AR78" i="13"/>
  <c r="AT78" i="13" s="1"/>
  <c r="AL78" i="13"/>
  <c r="AN78" i="13" s="1"/>
  <c r="AF78" i="13"/>
  <c r="AH78" i="13" s="1"/>
  <c r="AJ78" i="13" s="1"/>
  <c r="CZ77" i="13"/>
  <c r="DB77" i="13" s="1"/>
  <c r="CT77" i="13"/>
  <c r="CV77" i="13" s="1"/>
  <c r="CN77" i="13"/>
  <c r="CP77" i="13" s="1"/>
  <c r="CH77" i="13"/>
  <c r="CJ77" i="13" s="1"/>
  <c r="CB77" i="13"/>
  <c r="CD77" i="13" s="1"/>
  <c r="BV77" i="13"/>
  <c r="BX77" i="13" s="1"/>
  <c r="BP77" i="13"/>
  <c r="BR77" i="13" s="1"/>
  <c r="BJ77" i="13"/>
  <c r="BL77" i="13" s="1"/>
  <c r="BD77" i="13"/>
  <c r="BF77" i="13" s="1"/>
  <c r="AX77" i="13"/>
  <c r="AZ77" i="13" s="1"/>
  <c r="AR77" i="13"/>
  <c r="AT77" i="13" s="1"/>
  <c r="AL77" i="13"/>
  <c r="AN77" i="13" s="1"/>
  <c r="AF77" i="13"/>
  <c r="AH77" i="13" s="1"/>
  <c r="Z77" i="13"/>
  <c r="AB77" i="13" s="1"/>
  <c r="AD77" i="13" s="1"/>
  <c r="CZ76" i="13"/>
  <c r="DB76" i="13" s="1"/>
  <c r="CT76" i="13"/>
  <c r="CV76" i="13" s="1"/>
  <c r="CN76" i="13"/>
  <c r="CP76" i="13" s="1"/>
  <c r="CH76" i="13"/>
  <c r="CJ76" i="13" s="1"/>
  <c r="CB76" i="13"/>
  <c r="CD76" i="13" s="1"/>
  <c r="BV76" i="13"/>
  <c r="BX76" i="13" s="1"/>
  <c r="BP76" i="13"/>
  <c r="BR76" i="13" s="1"/>
  <c r="BJ76" i="13"/>
  <c r="BL76" i="13" s="1"/>
  <c r="BD76" i="13"/>
  <c r="BF76" i="13" s="1"/>
  <c r="AX76" i="13"/>
  <c r="AZ76" i="13" s="1"/>
  <c r="AR76" i="13"/>
  <c r="AT76" i="13" s="1"/>
  <c r="AL76" i="13"/>
  <c r="AN76" i="13" s="1"/>
  <c r="AF76" i="13"/>
  <c r="AH76" i="13" s="1"/>
  <c r="AJ76" i="13" s="1"/>
  <c r="CZ75" i="13"/>
  <c r="DB75" i="13" s="1"/>
  <c r="CT75" i="13"/>
  <c r="CV75" i="13" s="1"/>
  <c r="CN75" i="13"/>
  <c r="CP75" i="13" s="1"/>
  <c r="CH75" i="13"/>
  <c r="CJ75" i="13" s="1"/>
  <c r="CB75" i="13"/>
  <c r="CD75" i="13" s="1"/>
  <c r="BV75" i="13"/>
  <c r="BX75" i="13" s="1"/>
  <c r="BP75" i="13"/>
  <c r="BR75" i="13" s="1"/>
  <c r="BJ75" i="13"/>
  <c r="BL75" i="13" s="1"/>
  <c r="BD75" i="13"/>
  <c r="BF75" i="13" s="1"/>
  <c r="AX75" i="13"/>
  <c r="AZ75" i="13" s="1"/>
  <c r="AR75" i="13"/>
  <c r="AT75" i="13" s="1"/>
  <c r="AL75" i="13"/>
  <c r="AN75" i="13" s="1"/>
  <c r="AF75" i="13"/>
  <c r="AH75" i="13" s="1"/>
  <c r="Z75" i="13"/>
  <c r="AB75" i="13" s="1"/>
  <c r="AD75" i="13" s="1"/>
  <c r="CZ74" i="13"/>
  <c r="DB74" i="13" s="1"/>
  <c r="CT74" i="13"/>
  <c r="CV74" i="13" s="1"/>
  <c r="CN74" i="13"/>
  <c r="CP74" i="13" s="1"/>
  <c r="CH74" i="13"/>
  <c r="CJ74" i="13" s="1"/>
  <c r="CB74" i="13"/>
  <c r="CD74" i="13" s="1"/>
  <c r="BV74" i="13"/>
  <c r="BX74" i="13" s="1"/>
  <c r="BP74" i="13"/>
  <c r="BR74" i="13" s="1"/>
  <c r="BJ74" i="13"/>
  <c r="BL74" i="13" s="1"/>
  <c r="BD74" i="13"/>
  <c r="BF74" i="13" s="1"/>
  <c r="AX74" i="13"/>
  <c r="AZ74" i="13" s="1"/>
  <c r="AR74" i="13"/>
  <c r="AT74" i="13" s="1"/>
  <c r="AL74" i="13"/>
  <c r="AN74" i="13" s="1"/>
  <c r="AF74" i="13"/>
  <c r="AH74" i="13" s="1"/>
  <c r="AJ74" i="13" s="1"/>
  <c r="CZ73" i="13"/>
  <c r="DB73" i="13" s="1"/>
  <c r="CT73" i="13"/>
  <c r="CV73" i="13" s="1"/>
  <c r="CN73" i="13"/>
  <c r="CP73" i="13" s="1"/>
  <c r="CH73" i="13"/>
  <c r="CJ73" i="13" s="1"/>
  <c r="CB73" i="13"/>
  <c r="CD73" i="13" s="1"/>
  <c r="BV73" i="13"/>
  <c r="BX73" i="13" s="1"/>
  <c r="BP73" i="13"/>
  <c r="BR73" i="13" s="1"/>
  <c r="BJ73" i="13"/>
  <c r="BL73" i="13" s="1"/>
  <c r="BD73" i="13"/>
  <c r="BF73" i="13" s="1"/>
  <c r="AX73" i="13"/>
  <c r="AZ73" i="13" s="1"/>
  <c r="AR73" i="13"/>
  <c r="AT73" i="13" s="1"/>
  <c r="AL73" i="13"/>
  <c r="AN73" i="13" s="1"/>
  <c r="AF73" i="13"/>
  <c r="AH73" i="13" s="1"/>
  <c r="Z73" i="13"/>
  <c r="AB73" i="13" s="1"/>
  <c r="AD73" i="13" s="1"/>
  <c r="CZ72" i="13"/>
  <c r="DB72" i="13" s="1"/>
  <c r="CT72" i="13"/>
  <c r="CV72" i="13" s="1"/>
  <c r="CN72" i="13"/>
  <c r="CP72" i="13" s="1"/>
  <c r="CH72" i="13"/>
  <c r="CJ72" i="13" s="1"/>
  <c r="CB72" i="13"/>
  <c r="CD72" i="13" s="1"/>
  <c r="BV72" i="13"/>
  <c r="BX72" i="13" s="1"/>
  <c r="BP72" i="13"/>
  <c r="BR72" i="13" s="1"/>
  <c r="BJ72" i="13"/>
  <c r="BL72" i="13" s="1"/>
  <c r="BD72" i="13"/>
  <c r="BF72" i="13" s="1"/>
  <c r="AX72" i="13"/>
  <c r="AZ72" i="13" s="1"/>
  <c r="AR72" i="13"/>
  <c r="AT72" i="13" s="1"/>
  <c r="AL72" i="13"/>
  <c r="AN72" i="13" s="1"/>
  <c r="AF72" i="13"/>
  <c r="AH72" i="13" s="1"/>
  <c r="AJ72" i="13" s="1"/>
  <c r="CZ71" i="13"/>
  <c r="DB71" i="13" s="1"/>
  <c r="CT71" i="13"/>
  <c r="CV71" i="13" s="1"/>
  <c r="CN71" i="13"/>
  <c r="CP71" i="13" s="1"/>
  <c r="CH71" i="13"/>
  <c r="CJ71" i="13" s="1"/>
  <c r="CB71" i="13"/>
  <c r="CD71" i="13" s="1"/>
  <c r="BV71" i="13"/>
  <c r="BX71" i="13" s="1"/>
  <c r="BP71" i="13"/>
  <c r="BR71" i="13" s="1"/>
  <c r="BJ71" i="13"/>
  <c r="BL71" i="13" s="1"/>
  <c r="BD71" i="13"/>
  <c r="BF71" i="13" s="1"/>
  <c r="AX71" i="13"/>
  <c r="AZ71" i="13" s="1"/>
  <c r="AR71" i="13"/>
  <c r="AT71" i="13" s="1"/>
  <c r="AL71" i="13"/>
  <c r="AN71" i="13" s="1"/>
  <c r="AF71" i="13"/>
  <c r="AH71" i="13" s="1"/>
  <c r="AJ71" i="13" s="1"/>
  <c r="CZ70" i="13"/>
  <c r="DB70" i="13" s="1"/>
  <c r="CT70" i="13"/>
  <c r="CV70" i="13" s="1"/>
  <c r="CN70" i="13"/>
  <c r="CP70" i="13" s="1"/>
  <c r="CH70" i="13"/>
  <c r="CJ70" i="13" s="1"/>
  <c r="CB70" i="13"/>
  <c r="CD70" i="13" s="1"/>
  <c r="BV70" i="13"/>
  <c r="BX70" i="13" s="1"/>
  <c r="BP70" i="13"/>
  <c r="BR70" i="13" s="1"/>
  <c r="BJ70" i="13"/>
  <c r="BL70" i="13" s="1"/>
  <c r="BD70" i="13"/>
  <c r="BF70" i="13" s="1"/>
  <c r="AX70" i="13"/>
  <c r="AZ70" i="13" s="1"/>
  <c r="AR70" i="13"/>
  <c r="AT70" i="13" s="1"/>
  <c r="AL70" i="13"/>
  <c r="AN70" i="13" s="1"/>
  <c r="AF70" i="13"/>
  <c r="AH70" i="13" s="1"/>
  <c r="Z70" i="13"/>
  <c r="AB70" i="13" s="1"/>
  <c r="AD70" i="13" s="1"/>
  <c r="CZ69" i="13"/>
  <c r="DB69" i="13" s="1"/>
  <c r="CT69" i="13"/>
  <c r="CV69" i="13" s="1"/>
  <c r="CN69" i="13"/>
  <c r="CP69" i="13" s="1"/>
  <c r="CH69" i="13"/>
  <c r="CJ69" i="13" s="1"/>
  <c r="CB69" i="13"/>
  <c r="CD69" i="13" s="1"/>
  <c r="BV69" i="13"/>
  <c r="BX69" i="13" s="1"/>
  <c r="BP69" i="13"/>
  <c r="BR69" i="13" s="1"/>
  <c r="BJ69" i="13"/>
  <c r="BL69" i="13" s="1"/>
  <c r="BD69" i="13"/>
  <c r="BF69" i="13" s="1"/>
  <c r="AX69" i="13"/>
  <c r="AZ69" i="13" s="1"/>
  <c r="AR69" i="13"/>
  <c r="AT69" i="13" s="1"/>
  <c r="AL69" i="13"/>
  <c r="AN69" i="13" s="1"/>
  <c r="AF69" i="13"/>
  <c r="AH69" i="13" s="1"/>
  <c r="AJ69" i="13" s="1"/>
  <c r="CZ68" i="13"/>
  <c r="DB68" i="13" s="1"/>
  <c r="CT68" i="13"/>
  <c r="CV68" i="13" s="1"/>
  <c r="CN68" i="13"/>
  <c r="CP68" i="13" s="1"/>
  <c r="CH68" i="13"/>
  <c r="CJ68" i="13" s="1"/>
  <c r="CB68" i="13"/>
  <c r="CD68" i="13" s="1"/>
  <c r="BV68" i="13"/>
  <c r="BX68" i="13" s="1"/>
  <c r="BP68" i="13"/>
  <c r="BR68" i="13" s="1"/>
  <c r="BJ68" i="13"/>
  <c r="BL68" i="13" s="1"/>
  <c r="BD68" i="13"/>
  <c r="BF68" i="13" s="1"/>
  <c r="AX68" i="13"/>
  <c r="AZ68" i="13" s="1"/>
  <c r="AR68" i="13"/>
  <c r="AT68" i="13" s="1"/>
  <c r="AL68" i="13"/>
  <c r="AN68" i="13" s="1"/>
  <c r="AF68" i="13"/>
  <c r="AH68" i="13" s="1"/>
  <c r="AJ68" i="13" s="1"/>
  <c r="CZ67" i="13"/>
  <c r="DB67" i="13" s="1"/>
  <c r="CT67" i="13"/>
  <c r="CV67" i="13" s="1"/>
  <c r="CN67" i="13"/>
  <c r="CP67" i="13" s="1"/>
  <c r="CK67" i="13"/>
  <c r="CH67" i="13"/>
  <c r="CJ67" i="13" s="1"/>
  <c r="CB67" i="13"/>
  <c r="CD67" i="13" s="1"/>
  <c r="BV67" i="13"/>
  <c r="BX67" i="13" s="1"/>
  <c r="BP67" i="13"/>
  <c r="BR67" i="13" s="1"/>
  <c r="BJ67" i="13"/>
  <c r="BL67" i="13" s="1"/>
  <c r="BD67" i="13"/>
  <c r="BF67" i="13" s="1"/>
  <c r="AX67" i="13"/>
  <c r="AZ67" i="13" s="1"/>
  <c r="AR67" i="13"/>
  <c r="AT67" i="13" s="1"/>
  <c r="AL67" i="13"/>
  <c r="AN67" i="13" s="1"/>
  <c r="AF67" i="13"/>
  <c r="AH67" i="13" s="1"/>
  <c r="Z67" i="13"/>
  <c r="AB67" i="13" s="1"/>
  <c r="AD67" i="13" s="1"/>
  <c r="CZ66" i="13"/>
  <c r="DB66" i="13" s="1"/>
  <c r="CT66" i="13"/>
  <c r="CV66" i="13" s="1"/>
  <c r="CN66" i="13"/>
  <c r="CP66" i="13" s="1"/>
  <c r="CH66" i="13"/>
  <c r="CJ66" i="13" s="1"/>
  <c r="CB66" i="13"/>
  <c r="CD66" i="13" s="1"/>
  <c r="BV66" i="13"/>
  <c r="BX66" i="13" s="1"/>
  <c r="BP66" i="13"/>
  <c r="BR66" i="13" s="1"/>
  <c r="BJ66" i="13"/>
  <c r="BL66" i="13" s="1"/>
  <c r="BD66" i="13"/>
  <c r="BF66" i="13" s="1"/>
  <c r="AX66" i="13"/>
  <c r="AZ66" i="13" s="1"/>
  <c r="AR66" i="13"/>
  <c r="AT66" i="13" s="1"/>
  <c r="AL66" i="13"/>
  <c r="AN66" i="13" s="1"/>
  <c r="AF66" i="13"/>
  <c r="AH66" i="13" s="1"/>
  <c r="Z66" i="13"/>
  <c r="AB66" i="13" s="1"/>
  <c r="AD66" i="13" s="1"/>
  <c r="CZ65" i="13"/>
  <c r="DB65" i="13" s="1"/>
  <c r="CT65" i="13"/>
  <c r="CV65" i="13" s="1"/>
  <c r="CN65" i="13"/>
  <c r="CP65" i="13" s="1"/>
  <c r="CH65" i="13"/>
  <c r="CJ65" i="13" s="1"/>
  <c r="CB65" i="13"/>
  <c r="CD65" i="13" s="1"/>
  <c r="BV65" i="13"/>
  <c r="BX65" i="13" s="1"/>
  <c r="BP65" i="13"/>
  <c r="BR65" i="13" s="1"/>
  <c r="BJ65" i="13"/>
  <c r="BL65" i="13" s="1"/>
  <c r="BD65" i="13"/>
  <c r="BF65" i="13" s="1"/>
  <c r="AX65" i="13"/>
  <c r="AZ65" i="13" s="1"/>
  <c r="AR65" i="13"/>
  <c r="AT65" i="13" s="1"/>
  <c r="AL65" i="13"/>
  <c r="AN65" i="13" s="1"/>
  <c r="AF65" i="13"/>
  <c r="AH65" i="13" s="1"/>
  <c r="Z65" i="13"/>
  <c r="AB65" i="13" s="1"/>
  <c r="AD65" i="13" s="1"/>
  <c r="CZ64" i="13"/>
  <c r="DB64" i="13" s="1"/>
  <c r="CT64" i="13"/>
  <c r="CV64" i="13" s="1"/>
  <c r="CN64" i="13"/>
  <c r="CP64" i="13" s="1"/>
  <c r="CH64" i="13"/>
  <c r="CJ64" i="13" s="1"/>
  <c r="CB64" i="13"/>
  <c r="CD64" i="13" s="1"/>
  <c r="BV64" i="13"/>
  <c r="BX64" i="13" s="1"/>
  <c r="BP64" i="13"/>
  <c r="BR64" i="13" s="1"/>
  <c r="BJ64" i="13"/>
  <c r="BL64" i="13" s="1"/>
  <c r="BD64" i="13"/>
  <c r="BF64" i="13" s="1"/>
  <c r="AX64" i="13"/>
  <c r="AZ64" i="13" s="1"/>
  <c r="AR64" i="13"/>
  <c r="AT64" i="13" s="1"/>
  <c r="AL64" i="13"/>
  <c r="AN64" i="13" s="1"/>
  <c r="AF64" i="13"/>
  <c r="AH64" i="13" s="1"/>
  <c r="Z64" i="13"/>
  <c r="AB64" i="13" s="1"/>
  <c r="AD64" i="13" s="1"/>
  <c r="CZ63" i="13"/>
  <c r="DB63" i="13" s="1"/>
  <c r="CT63" i="13"/>
  <c r="CV63" i="13" s="1"/>
  <c r="CN63" i="13"/>
  <c r="CP63" i="13" s="1"/>
  <c r="CH63" i="13"/>
  <c r="CJ63" i="13" s="1"/>
  <c r="CB63" i="13"/>
  <c r="CD63" i="13" s="1"/>
  <c r="BV63" i="13"/>
  <c r="BX63" i="13" s="1"/>
  <c r="BP63" i="13"/>
  <c r="BR63" i="13" s="1"/>
  <c r="BJ63" i="13"/>
  <c r="BL63" i="13" s="1"/>
  <c r="BD63" i="13"/>
  <c r="BF63" i="13" s="1"/>
  <c r="AX63" i="13"/>
  <c r="AZ63" i="13" s="1"/>
  <c r="AR63" i="13"/>
  <c r="AT63" i="13" s="1"/>
  <c r="AL63" i="13"/>
  <c r="AN63" i="13" s="1"/>
  <c r="AF63" i="13"/>
  <c r="AH63" i="13" s="1"/>
  <c r="AJ63" i="13" s="1"/>
  <c r="CZ62" i="13"/>
  <c r="DB62" i="13" s="1"/>
  <c r="CT62" i="13"/>
  <c r="CV62" i="13" s="1"/>
  <c r="CN62" i="13"/>
  <c r="CP62" i="13" s="1"/>
  <c r="CH62" i="13"/>
  <c r="CJ62" i="13" s="1"/>
  <c r="CB62" i="13"/>
  <c r="CD62" i="13" s="1"/>
  <c r="BV62" i="13"/>
  <c r="BX62" i="13" s="1"/>
  <c r="BP62" i="13"/>
  <c r="BR62" i="13" s="1"/>
  <c r="BJ62" i="13"/>
  <c r="BL62" i="13" s="1"/>
  <c r="BD62" i="13"/>
  <c r="BF62" i="13" s="1"/>
  <c r="AX62" i="13"/>
  <c r="AZ62" i="13" s="1"/>
  <c r="AR62" i="13"/>
  <c r="AT62" i="13" s="1"/>
  <c r="AL62" i="13"/>
  <c r="AN62" i="13" s="1"/>
  <c r="AF62" i="13"/>
  <c r="AH62" i="13" s="1"/>
  <c r="Z62" i="13"/>
  <c r="AB62" i="13" s="1"/>
  <c r="AD62" i="13" s="1"/>
  <c r="CZ61" i="13"/>
  <c r="DB61" i="13" s="1"/>
  <c r="CT61" i="13"/>
  <c r="CV61" i="13" s="1"/>
  <c r="CN61" i="13"/>
  <c r="CP61" i="13" s="1"/>
  <c r="CH61" i="13"/>
  <c r="CJ61" i="13" s="1"/>
  <c r="CB61" i="13"/>
  <c r="CD61" i="13" s="1"/>
  <c r="BV61" i="13"/>
  <c r="BX61" i="13" s="1"/>
  <c r="BP61" i="13"/>
  <c r="BR61" i="13" s="1"/>
  <c r="BJ61" i="13"/>
  <c r="BL61" i="13" s="1"/>
  <c r="BD61" i="13"/>
  <c r="BF61" i="13" s="1"/>
  <c r="AX61" i="13"/>
  <c r="AZ61" i="13" s="1"/>
  <c r="AR61" i="13"/>
  <c r="AT61" i="13" s="1"/>
  <c r="AL61" i="13"/>
  <c r="AN61" i="13" s="1"/>
  <c r="AI61" i="13"/>
  <c r="AF61" i="13"/>
  <c r="AH61" i="13" s="1"/>
  <c r="Z61" i="13"/>
  <c r="AB61" i="13" s="1"/>
  <c r="AD61" i="13" s="1"/>
  <c r="CZ60" i="13"/>
  <c r="DB60" i="13" s="1"/>
  <c r="CT60" i="13"/>
  <c r="CV60" i="13" s="1"/>
  <c r="CN60" i="13"/>
  <c r="CP60" i="13" s="1"/>
  <c r="CH60" i="13"/>
  <c r="CJ60" i="13" s="1"/>
  <c r="CB60" i="13"/>
  <c r="CD60" i="13" s="1"/>
  <c r="BV60" i="13"/>
  <c r="BX60" i="13" s="1"/>
  <c r="BP60" i="13"/>
  <c r="BR60" i="13" s="1"/>
  <c r="BJ60" i="13"/>
  <c r="BL60" i="13" s="1"/>
  <c r="BD60" i="13"/>
  <c r="BF60" i="13" s="1"/>
  <c r="AX60" i="13"/>
  <c r="AZ60" i="13" s="1"/>
  <c r="AR60" i="13"/>
  <c r="AT60" i="13" s="1"/>
  <c r="AL60" i="13"/>
  <c r="AN60" i="13" s="1"/>
  <c r="AF60" i="13"/>
  <c r="AH60" i="13" s="1"/>
  <c r="Z60" i="13"/>
  <c r="AB60" i="13" s="1"/>
  <c r="AD60" i="13" s="1"/>
  <c r="CZ59" i="13"/>
  <c r="DB59" i="13" s="1"/>
  <c r="CT59" i="13"/>
  <c r="CV59" i="13" s="1"/>
  <c r="CN59" i="13"/>
  <c r="CP59" i="13" s="1"/>
  <c r="CH59" i="13"/>
  <c r="CJ59" i="13" s="1"/>
  <c r="CB59" i="13"/>
  <c r="CD59" i="13" s="1"/>
  <c r="BV59" i="13"/>
  <c r="BX59" i="13" s="1"/>
  <c r="BP59" i="13"/>
  <c r="BR59" i="13" s="1"/>
  <c r="BJ59" i="13"/>
  <c r="BL59" i="13" s="1"/>
  <c r="BD59" i="13"/>
  <c r="BF59" i="13" s="1"/>
  <c r="AX59" i="13"/>
  <c r="AZ59" i="13" s="1"/>
  <c r="AR59" i="13"/>
  <c r="AT59" i="13" s="1"/>
  <c r="AL59" i="13"/>
  <c r="AN59" i="13" s="1"/>
  <c r="AF59" i="13"/>
  <c r="AH59" i="13" s="1"/>
  <c r="Z59" i="13"/>
  <c r="AB59" i="13" s="1"/>
  <c r="AD59" i="13" s="1"/>
  <c r="CZ58" i="13"/>
  <c r="DB58" i="13" s="1"/>
  <c r="CT58" i="13"/>
  <c r="CV58" i="13" s="1"/>
  <c r="CN58" i="13"/>
  <c r="CP58" i="13" s="1"/>
  <c r="CH58" i="13"/>
  <c r="CJ58" i="13" s="1"/>
  <c r="CB58" i="13"/>
  <c r="CD58" i="13" s="1"/>
  <c r="BV58" i="13"/>
  <c r="BX58" i="13" s="1"/>
  <c r="BP58" i="13"/>
  <c r="BR58" i="13" s="1"/>
  <c r="BJ58" i="13"/>
  <c r="BL58" i="13" s="1"/>
  <c r="BD58" i="13"/>
  <c r="BF58" i="13" s="1"/>
  <c r="AX58" i="13"/>
  <c r="AZ58" i="13" s="1"/>
  <c r="AR58" i="13"/>
  <c r="AT58" i="13" s="1"/>
  <c r="AL58" i="13"/>
  <c r="AN58" i="13" s="1"/>
  <c r="AF58" i="13"/>
  <c r="AH58" i="13" s="1"/>
  <c r="AJ58" i="13" s="1"/>
  <c r="CZ57" i="13"/>
  <c r="DB57" i="13" s="1"/>
  <c r="CT57" i="13"/>
  <c r="CV57" i="13" s="1"/>
  <c r="CN57" i="13"/>
  <c r="CP57" i="13" s="1"/>
  <c r="CH57" i="13"/>
  <c r="CJ57" i="13" s="1"/>
  <c r="CB57" i="13"/>
  <c r="CD57" i="13" s="1"/>
  <c r="BV57" i="13"/>
  <c r="BX57" i="13" s="1"/>
  <c r="BP57" i="13"/>
  <c r="BR57" i="13" s="1"/>
  <c r="BJ57" i="13"/>
  <c r="BL57" i="13" s="1"/>
  <c r="BD57" i="13"/>
  <c r="BF57" i="13" s="1"/>
  <c r="AX57" i="13"/>
  <c r="AZ57" i="13" s="1"/>
  <c r="AR57" i="13"/>
  <c r="AT57" i="13" s="1"/>
  <c r="AL57" i="13"/>
  <c r="AN57" i="13" s="1"/>
  <c r="AF57" i="13"/>
  <c r="AH57" i="13" s="1"/>
  <c r="AJ57" i="13" s="1"/>
  <c r="CZ56" i="13"/>
  <c r="DB56" i="13" s="1"/>
  <c r="CT56" i="13"/>
  <c r="CV56" i="13" s="1"/>
  <c r="CN56" i="13"/>
  <c r="CP56" i="13" s="1"/>
  <c r="CH56" i="13"/>
  <c r="CJ56" i="13" s="1"/>
  <c r="CB56" i="13"/>
  <c r="CD56" i="13" s="1"/>
  <c r="BV56" i="13"/>
  <c r="BX56" i="13" s="1"/>
  <c r="BP56" i="13"/>
  <c r="BR56" i="13" s="1"/>
  <c r="BJ56" i="13"/>
  <c r="BL56" i="13" s="1"/>
  <c r="BD56" i="13"/>
  <c r="BF56" i="13" s="1"/>
  <c r="AX56" i="13"/>
  <c r="AZ56" i="13" s="1"/>
  <c r="AR56" i="13"/>
  <c r="AT56" i="13" s="1"/>
  <c r="AL56" i="13"/>
  <c r="AN56" i="13" s="1"/>
  <c r="AF56" i="13"/>
  <c r="AH56" i="13" s="1"/>
  <c r="AJ56" i="13" s="1"/>
  <c r="CZ55" i="13"/>
  <c r="DB55" i="13" s="1"/>
  <c r="CT55" i="13"/>
  <c r="CV55" i="13" s="1"/>
  <c r="CN55" i="13"/>
  <c r="CP55" i="13" s="1"/>
  <c r="CH55" i="13"/>
  <c r="CJ55" i="13" s="1"/>
  <c r="CB55" i="13"/>
  <c r="CD55" i="13" s="1"/>
  <c r="BV55" i="13"/>
  <c r="BX55" i="13" s="1"/>
  <c r="BP55" i="13"/>
  <c r="BR55" i="13" s="1"/>
  <c r="BJ55" i="13"/>
  <c r="BL55" i="13" s="1"/>
  <c r="BD55" i="13"/>
  <c r="BF55" i="13" s="1"/>
  <c r="AX55" i="13"/>
  <c r="AZ55" i="13" s="1"/>
  <c r="AR55" i="13"/>
  <c r="AT55" i="13" s="1"/>
  <c r="AL55" i="13"/>
  <c r="AN55" i="13" s="1"/>
  <c r="AF55" i="13"/>
  <c r="AH55" i="13" s="1"/>
  <c r="AJ55" i="13" s="1"/>
  <c r="CZ54" i="13"/>
  <c r="DB54" i="13" s="1"/>
  <c r="CT54" i="13"/>
  <c r="CV54" i="13" s="1"/>
  <c r="CN54" i="13"/>
  <c r="CP54" i="13" s="1"/>
  <c r="CH54" i="13"/>
  <c r="CJ54" i="13" s="1"/>
  <c r="CB54" i="13"/>
  <c r="CD54" i="13" s="1"/>
  <c r="BV54" i="13"/>
  <c r="BX54" i="13" s="1"/>
  <c r="BP54" i="13"/>
  <c r="BR54" i="13" s="1"/>
  <c r="BJ54" i="13"/>
  <c r="BL54" i="13" s="1"/>
  <c r="BD54" i="13"/>
  <c r="BF54" i="13" s="1"/>
  <c r="AX54" i="13"/>
  <c r="AZ54" i="13" s="1"/>
  <c r="AR54" i="13"/>
  <c r="AT54" i="13" s="1"/>
  <c r="AL54" i="13"/>
  <c r="AN54" i="13" s="1"/>
  <c r="AF54" i="13"/>
  <c r="AH54" i="13" s="1"/>
  <c r="AJ54" i="13" s="1"/>
  <c r="Z54" i="13"/>
  <c r="AB54" i="13" s="1"/>
  <c r="CZ53" i="13"/>
  <c r="DB53" i="13" s="1"/>
  <c r="CT53" i="13"/>
  <c r="CV53" i="13" s="1"/>
  <c r="CN53" i="13"/>
  <c r="CP53" i="13" s="1"/>
  <c r="CH53" i="13"/>
  <c r="CJ53" i="13" s="1"/>
  <c r="CB53" i="13"/>
  <c r="CD53" i="13" s="1"/>
  <c r="BV53" i="13"/>
  <c r="BX53" i="13" s="1"/>
  <c r="BP53" i="13"/>
  <c r="BR53" i="13" s="1"/>
  <c r="BJ53" i="13"/>
  <c r="BL53" i="13" s="1"/>
  <c r="BD53" i="13"/>
  <c r="BF53" i="13" s="1"/>
  <c r="AX53" i="13"/>
  <c r="AZ53" i="13" s="1"/>
  <c r="AR53" i="13"/>
  <c r="AT53" i="13" s="1"/>
  <c r="AL53" i="13"/>
  <c r="AN53" i="13" s="1"/>
  <c r="AF53" i="13"/>
  <c r="AH53" i="13" s="1"/>
  <c r="Z53" i="13"/>
  <c r="AB53" i="13" s="1"/>
  <c r="AD53" i="13" s="1"/>
  <c r="CZ52" i="13"/>
  <c r="DB52" i="13" s="1"/>
  <c r="CT52" i="13"/>
  <c r="CV52" i="13" s="1"/>
  <c r="CN52" i="13"/>
  <c r="CP52" i="13" s="1"/>
  <c r="CH52" i="13"/>
  <c r="CJ52" i="13" s="1"/>
  <c r="CB52" i="13"/>
  <c r="CD52" i="13" s="1"/>
  <c r="BV52" i="13"/>
  <c r="BX52" i="13" s="1"/>
  <c r="BP52" i="13"/>
  <c r="BR52" i="13" s="1"/>
  <c r="BJ52" i="13"/>
  <c r="BL52" i="13" s="1"/>
  <c r="BD52" i="13"/>
  <c r="BF52" i="13" s="1"/>
  <c r="AX52" i="13"/>
  <c r="AZ52" i="13" s="1"/>
  <c r="AR52" i="13"/>
  <c r="AT52" i="13" s="1"/>
  <c r="AL52" i="13"/>
  <c r="AN52" i="13" s="1"/>
  <c r="AF52" i="13"/>
  <c r="AH52" i="13" s="1"/>
  <c r="AJ52" i="13" s="1"/>
  <c r="CZ51" i="13"/>
  <c r="DB51" i="13" s="1"/>
  <c r="CT51" i="13"/>
  <c r="CV51" i="13" s="1"/>
  <c r="CN51" i="13"/>
  <c r="CP51" i="13" s="1"/>
  <c r="CH51" i="13"/>
  <c r="CJ51" i="13" s="1"/>
  <c r="CB51" i="13"/>
  <c r="CD51" i="13" s="1"/>
  <c r="BV51" i="13"/>
  <c r="BX51" i="13" s="1"/>
  <c r="BP51" i="13"/>
  <c r="BR51" i="13" s="1"/>
  <c r="BJ51" i="13"/>
  <c r="BL51" i="13" s="1"/>
  <c r="BD51" i="13"/>
  <c r="BF51" i="13" s="1"/>
  <c r="AX51" i="13"/>
  <c r="AZ51" i="13" s="1"/>
  <c r="AR51" i="13"/>
  <c r="AT51" i="13" s="1"/>
  <c r="AL51" i="13"/>
  <c r="AN51" i="13" s="1"/>
  <c r="AF51" i="13"/>
  <c r="AH51" i="13" s="1"/>
  <c r="AJ51" i="13" s="1"/>
  <c r="CZ50" i="13"/>
  <c r="DB50" i="13" s="1"/>
  <c r="CT50" i="13"/>
  <c r="CV50" i="13" s="1"/>
  <c r="CN50" i="13"/>
  <c r="CP50" i="13" s="1"/>
  <c r="CH50" i="13"/>
  <c r="CJ50" i="13" s="1"/>
  <c r="CB50" i="13"/>
  <c r="CD50" i="13" s="1"/>
  <c r="BV50" i="13"/>
  <c r="BX50" i="13" s="1"/>
  <c r="BP50" i="13"/>
  <c r="BR50" i="13" s="1"/>
  <c r="BJ50" i="13"/>
  <c r="BL50" i="13" s="1"/>
  <c r="BD50" i="13"/>
  <c r="BF50" i="13" s="1"/>
  <c r="AX50" i="13"/>
  <c r="AZ50" i="13" s="1"/>
  <c r="AR50" i="13"/>
  <c r="AT50" i="13" s="1"/>
  <c r="AL50" i="13"/>
  <c r="AN50" i="13" s="1"/>
  <c r="AF50" i="13"/>
  <c r="AH50" i="13" s="1"/>
  <c r="Z50" i="13"/>
  <c r="AB50" i="13" s="1"/>
  <c r="AD50" i="13" s="1"/>
  <c r="CZ49" i="13"/>
  <c r="DB49" i="13" s="1"/>
  <c r="CT49" i="13"/>
  <c r="CV49" i="13" s="1"/>
  <c r="CN49" i="13"/>
  <c r="CP49" i="13" s="1"/>
  <c r="CH49" i="13"/>
  <c r="CJ49" i="13" s="1"/>
  <c r="CB49" i="13"/>
  <c r="CD49" i="13" s="1"/>
  <c r="BV49" i="13"/>
  <c r="BX49" i="13" s="1"/>
  <c r="BP49" i="13"/>
  <c r="BR49" i="13" s="1"/>
  <c r="BJ49" i="13"/>
  <c r="BL49" i="13" s="1"/>
  <c r="BD49" i="13"/>
  <c r="BF49" i="13" s="1"/>
  <c r="AX49" i="13"/>
  <c r="AZ49" i="13" s="1"/>
  <c r="AR49" i="13"/>
  <c r="AT49" i="13" s="1"/>
  <c r="AL49" i="13"/>
  <c r="AN49" i="13" s="1"/>
  <c r="AF49" i="13"/>
  <c r="AH49" i="13" s="1"/>
  <c r="Z49" i="13"/>
  <c r="AB49" i="13" s="1"/>
  <c r="AD49" i="13" s="1"/>
  <c r="CZ48" i="13"/>
  <c r="DB48" i="13" s="1"/>
  <c r="CT48" i="13"/>
  <c r="CV48" i="13" s="1"/>
  <c r="CN48" i="13"/>
  <c r="CP48" i="13" s="1"/>
  <c r="CH48" i="13"/>
  <c r="CJ48" i="13" s="1"/>
  <c r="CB48" i="13"/>
  <c r="CD48" i="13" s="1"/>
  <c r="BV48" i="13"/>
  <c r="BX48" i="13" s="1"/>
  <c r="BP48" i="13"/>
  <c r="BR48" i="13" s="1"/>
  <c r="BJ48" i="13"/>
  <c r="BL48" i="13" s="1"/>
  <c r="BD48" i="13"/>
  <c r="BF48" i="13" s="1"/>
  <c r="AX48" i="13"/>
  <c r="AZ48" i="13" s="1"/>
  <c r="AR48" i="13"/>
  <c r="AT48" i="13" s="1"/>
  <c r="AL48" i="13"/>
  <c r="AN48" i="13" s="1"/>
  <c r="AF48" i="13"/>
  <c r="AH48" i="13" s="1"/>
  <c r="AJ48" i="13" s="1"/>
  <c r="CZ47" i="13"/>
  <c r="DB47" i="13" s="1"/>
  <c r="CT47" i="13"/>
  <c r="CV47" i="13" s="1"/>
  <c r="CN47" i="13"/>
  <c r="CP47" i="13" s="1"/>
  <c r="CH47" i="13"/>
  <c r="CJ47" i="13" s="1"/>
  <c r="CB47" i="13"/>
  <c r="CD47" i="13" s="1"/>
  <c r="BV47" i="13"/>
  <c r="BX47" i="13" s="1"/>
  <c r="BP47" i="13"/>
  <c r="BR47" i="13" s="1"/>
  <c r="BJ47" i="13"/>
  <c r="BL47" i="13" s="1"/>
  <c r="BD47" i="13"/>
  <c r="BF47" i="13" s="1"/>
  <c r="AX47" i="13"/>
  <c r="AZ47" i="13" s="1"/>
  <c r="AR47" i="13"/>
  <c r="AT47" i="13" s="1"/>
  <c r="AL47" i="13"/>
  <c r="AN47" i="13" s="1"/>
  <c r="AF47" i="13"/>
  <c r="AH47" i="13" s="1"/>
  <c r="AJ47" i="13" s="1"/>
  <c r="CZ46" i="13"/>
  <c r="DB46" i="13" s="1"/>
  <c r="CT46" i="13"/>
  <c r="CV46" i="13" s="1"/>
  <c r="CN46" i="13"/>
  <c r="CP46" i="13" s="1"/>
  <c r="CH46" i="13"/>
  <c r="CJ46" i="13" s="1"/>
  <c r="CB46" i="13"/>
  <c r="CD46" i="13" s="1"/>
  <c r="BV46" i="13"/>
  <c r="BX46" i="13" s="1"/>
  <c r="BP46" i="13"/>
  <c r="BR46" i="13" s="1"/>
  <c r="BJ46" i="13"/>
  <c r="BL46" i="13" s="1"/>
  <c r="BD46" i="13"/>
  <c r="BF46" i="13" s="1"/>
  <c r="AX46" i="13"/>
  <c r="AZ46" i="13" s="1"/>
  <c r="AR46" i="13"/>
  <c r="AT46" i="13" s="1"/>
  <c r="AL46" i="13"/>
  <c r="AN46" i="13" s="1"/>
  <c r="AF46" i="13"/>
  <c r="AH46" i="13" s="1"/>
  <c r="AJ46" i="13" s="1"/>
  <c r="CZ45" i="13"/>
  <c r="DB45" i="13" s="1"/>
  <c r="CT45" i="13"/>
  <c r="CV45" i="13" s="1"/>
  <c r="CN45" i="13"/>
  <c r="CP45" i="13" s="1"/>
  <c r="CH45" i="13"/>
  <c r="CJ45" i="13" s="1"/>
  <c r="CB45" i="13"/>
  <c r="CD45" i="13" s="1"/>
  <c r="BV45" i="13"/>
  <c r="BX45" i="13" s="1"/>
  <c r="BP45" i="13"/>
  <c r="BR45" i="13" s="1"/>
  <c r="BJ45" i="13"/>
  <c r="BL45" i="13" s="1"/>
  <c r="BD45" i="13"/>
  <c r="BF45" i="13" s="1"/>
  <c r="AX45" i="13"/>
  <c r="AZ45" i="13" s="1"/>
  <c r="AR45" i="13"/>
  <c r="AT45" i="13" s="1"/>
  <c r="AL45" i="13"/>
  <c r="AN45" i="13" s="1"/>
  <c r="AF45" i="13"/>
  <c r="AH45" i="13" s="1"/>
  <c r="Z45" i="13"/>
  <c r="AB45" i="13" s="1"/>
  <c r="AD45" i="13" s="1"/>
  <c r="CZ44" i="13"/>
  <c r="DB44" i="13" s="1"/>
  <c r="CT44" i="13"/>
  <c r="CV44" i="13" s="1"/>
  <c r="CN44" i="13"/>
  <c r="CP44" i="13" s="1"/>
  <c r="CH44" i="13"/>
  <c r="CJ44" i="13" s="1"/>
  <c r="CB44" i="13"/>
  <c r="CD44" i="13" s="1"/>
  <c r="BV44" i="13"/>
  <c r="BX44" i="13" s="1"/>
  <c r="BP44" i="13"/>
  <c r="BR44" i="13" s="1"/>
  <c r="BJ44" i="13"/>
  <c r="BL44" i="13" s="1"/>
  <c r="BD44" i="13"/>
  <c r="BF44" i="13" s="1"/>
  <c r="AX44" i="13"/>
  <c r="AZ44" i="13" s="1"/>
  <c r="AR44" i="13"/>
  <c r="AT44" i="13" s="1"/>
  <c r="AL44" i="13"/>
  <c r="AN44" i="13" s="1"/>
  <c r="AF44" i="13"/>
  <c r="AH44" i="13" s="1"/>
  <c r="Z44" i="13"/>
  <c r="AB44" i="13" s="1"/>
  <c r="AD44" i="13" s="1"/>
  <c r="CZ43" i="13"/>
  <c r="DB43" i="13" s="1"/>
  <c r="CT43" i="13"/>
  <c r="CV43" i="13" s="1"/>
  <c r="CN43" i="13"/>
  <c r="CP43" i="13" s="1"/>
  <c r="CH43" i="13"/>
  <c r="CJ43" i="13" s="1"/>
  <c r="CB43" i="13"/>
  <c r="CD43" i="13" s="1"/>
  <c r="BV43" i="13"/>
  <c r="BX43" i="13" s="1"/>
  <c r="BP43" i="13"/>
  <c r="BR43" i="13" s="1"/>
  <c r="BJ43" i="13"/>
  <c r="BL43" i="13" s="1"/>
  <c r="BD43" i="13"/>
  <c r="BF43" i="13" s="1"/>
  <c r="AX43" i="13"/>
  <c r="AZ43" i="13" s="1"/>
  <c r="AR43" i="13"/>
  <c r="AT43" i="13" s="1"/>
  <c r="AL43" i="13"/>
  <c r="AN43" i="13" s="1"/>
  <c r="AF43" i="13"/>
  <c r="AH43" i="13" s="1"/>
  <c r="AJ43" i="13" s="1"/>
  <c r="CB42" i="13"/>
  <c r="CD42" i="13" s="1"/>
  <c r="BV42" i="13"/>
  <c r="BX42" i="13" s="1"/>
  <c r="BP42" i="13"/>
  <c r="BR42" i="13" s="1"/>
  <c r="BJ42" i="13"/>
  <c r="BL42" i="13" s="1"/>
  <c r="BD42" i="13"/>
  <c r="BF42" i="13" s="1"/>
  <c r="AX42" i="13"/>
  <c r="AZ42" i="13" s="1"/>
  <c r="AR42" i="13"/>
  <c r="AT42" i="13" s="1"/>
  <c r="AL42" i="13"/>
  <c r="AN42" i="13" s="1"/>
  <c r="AF42" i="13"/>
  <c r="AH42" i="13" s="1"/>
  <c r="AJ42" i="13" s="1"/>
  <c r="CZ41" i="13"/>
  <c r="DB41" i="13" s="1"/>
  <c r="CT41" i="13"/>
  <c r="CV41" i="13" s="1"/>
  <c r="CN41" i="13"/>
  <c r="CP41" i="13" s="1"/>
  <c r="CH41" i="13"/>
  <c r="CJ41" i="13" s="1"/>
  <c r="CB41" i="13"/>
  <c r="CD41" i="13" s="1"/>
  <c r="BV41" i="13"/>
  <c r="BX41" i="13" s="1"/>
  <c r="BP41" i="13"/>
  <c r="BR41" i="13" s="1"/>
  <c r="BJ41" i="13"/>
  <c r="BL41" i="13" s="1"/>
  <c r="BG41" i="13"/>
  <c r="BG133" i="13" s="1"/>
  <c r="BD41" i="13"/>
  <c r="BF41" i="13" s="1"/>
  <c r="AX41" i="13"/>
  <c r="AZ41" i="13" s="1"/>
  <c r="AR41" i="13"/>
  <c r="AT41" i="13" s="1"/>
  <c r="AL41" i="13"/>
  <c r="AN41" i="13" s="1"/>
  <c r="AF41" i="13"/>
  <c r="AH41" i="13" s="1"/>
  <c r="AJ41" i="13" s="1"/>
  <c r="CZ40" i="13"/>
  <c r="DB40" i="13" s="1"/>
  <c r="CT40" i="13"/>
  <c r="CV40" i="13" s="1"/>
  <c r="CN40" i="13"/>
  <c r="CP40" i="13" s="1"/>
  <c r="CH40" i="13"/>
  <c r="CJ40" i="13" s="1"/>
  <c r="CB40" i="13"/>
  <c r="CD40" i="13" s="1"/>
  <c r="BV40" i="13"/>
  <c r="BX40" i="13" s="1"/>
  <c r="BP40" i="13"/>
  <c r="BR40" i="13" s="1"/>
  <c r="BJ40" i="13"/>
  <c r="BL40" i="13" s="1"/>
  <c r="BD40" i="13"/>
  <c r="BF40" i="13" s="1"/>
  <c r="AX40" i="13"/>
  <c r="AZ40" i="13" s="1"/>
  <c r="AR40" i="13"/>
  <c r="AT40" i="13" s="1"/>
  <c r="AL40" i="13"/>
  <c r="AN40" i="13" s="1"/>
  <c r="AF40" i="13"/>
  <c r="AH40" i="13" s="1"/>
  <c r="Z40" i="13"/>
  <c r="AB40" i="13" s="1"/>
  <c r="AD40" i="13" s="1"/>
  <c r="CZ39" i="13"/>
  <c r="DB39" i="13" s="1"/>
  <c r="CT39" i="13"/>
  <c r="CV39" i="13" s="1"/>
  <c r="CN39" i="13"/>
  <c r="CP39" i="13" s="1"/>
  <c r="CH39" i="13"/>
  <c r="CJ39" i="13" s="1"/>
  <c r="CB39" i="13"/>
  <c r="CD39" i="13" s="1"/>
  <c r="BV39" i="13"/>
  <c r="BX39" i="13" s="1"/>
  <c r="BP39" i="13"/>
  <c r="BR39" i="13" s="1"/>
  <c r="BJ39" i="13"/>
  <c r="BL39" i="13" s="1"/>
  <c r="BD39" i="13"/>
  <c r="BF39" i="13" s="1"/>
  <c r="AX39" i="13"/>
  <c r="AZ39" i="13" s="1"/>
  <c r="AR39" i="13"/>
  <c r="AT39" i="13" s="1"/>
  <c r="AL39" i="13"/>
  <c r="AN39" i="13" s="1"/>
  <c r="AF39" i="13"/>
  <c r="AH39" i="13" s="1"/>
  <c r="Z39" i="13"/>
  <c r="AB39" i="13" s="1"/>
  <c r="AD39" i="13" s="1"/>
  <c r="CZ38" i="13"/>
  <c r="DB38" i="13" s="1"/>
  <c r="CT38" i="13"/>
  <c r="CV38" i="13" s="1"/>
  <c r="CN38" i="13"/>
  <c r="CP38" i="13" s="1"/>
  <c r="CH38" i="13"/>
  <c r="CJ38" i="13" s="1"/>
  <c r="CB38" i="13"/>
  <c r="CD38" i="13" s="1"/>
  <c r="BV38" i="13"/>
  <c r="BX38" i="13" s="1"/>
  <c r="BP38" i="13"/>
  <c r="BR38" i="13" s="1"/>
  <c r="BJ38" i="13"/>
  <c r="BL38" i="13" s="1"/>
  <c r="BD38" i="13"/>
  <c r="BF38" i="13" s="1"/>
  <c r="AX38" i="13"/>
  <c r="AZ38" i="13" s="1"/>
  <c r="AR38" i="13"/>
  <c r="AT38" i="13" s="1"/>
  <c r="AL38" i="13"/>
  <c r="AN38" i="13" s="1"/>
  <c r="AF38" i="13"/>
  <c r="AH38" i="13" s="1"/>
  <c r="Z38" i="13"/>
  <c r="AB38" i="13" s="1"/>
  <c r="AD38" i="13" s="1"/>
  <c r="CZ37" i="13"/>
  <c r="DB37" i="13" s="1"/>
  <c r="CT37" i="13"/>
  <c r="CV37" i="13" s="1"/>
  <c r="CN37" i="13"/>
  <c r="CP37" i="13" s="1"/>
  <c r="CH37" i="13"/>
  <c r="CJ37" i="13" s="1"/>
  <c r="CB37" i="13"/>
  <c r="CD37" i="13" s="1"/>
  <c r="BV37" i="13"/>
  <c r="BX37" i="13" s="1"/>
  <c r="BP37" i="13"/>
  <c r="BR37" i="13" s="1"/>
  <c r="BJ37" i="13"/>
  <c r="BL37" i="13" s="1"/>
  <c r="BD37" i="13"/>
  <c r="BF37" i="13" s="1"/>
  <c r="AX37" i="13"/>
  <c r="AZ37" i="13" s="1"/>
  <c r="AR37" i="13"/>
  <c r="AT37" i="13" s="1"/>
  <c r="AL37" i="13"/>
  <c r="AN37" i="13" s="1"/>
  <c r="AF37" i="13"/>
  <c r="AH37" i="13" s="1"/>
  <c r="Z37" i="13"/>
  <c r="AB37" i="13" s="1"/>
  <c r="AD37" i="13" s="1"/>
  <c r="CZ36" i="13"/>
  <c r="DB36" i="13" s="1"/>
  <c r="CT36" i="13"/>
  <c r="CV36" i="13" s="1"/>
  <c r="CN36" i="13"/>
  <c r="CP36" i="13" s="1"/>
  <c r="CH36" i="13"/>
  <c r="CJ36" i="13" s="1"/>
  <c r="CB36" i="13"/>
  <c r="CD36" i="13" s="1"/>
  <c r="BV36" i="13"/>
  <c r="BX36" i="13" s="1"/>
  <c r="BP36" i="13"/>
  <c r="BR36" i="13" s="1"/>
  <c r="BJ36" i="13"/>
  <c r="BL36" i="13" s="1"/>
  <c r="BD36" i="13"/>
  <c r="BF36" i="13" s="1"/>
  <c r="AX36" i="13"/>
  <c r="AZ36" i="13" s="1"/>
  <c r="AR36" i="13"/>
  <c r="AT36" i="13" s="1"/>
  <c r="AL36" i="13"/>
  <c r="AN36" i="13" s="1"/>
  <c r="AF36" i="13"/>
  <c r="AH36" i="13" s="1"/>
  <c r="AC36" i="13"/>
  <c r="Z36" i="13"/>
  <c r="AB36" i="13" s="1"/>
  <c r="CZ35" i="13"/>
  <c r="DB35" i="13" s="1"/>
  <c r="CT35" i="13"/>
  <c r="CV35" i="13" s="1"/>
  <c r="CN35" i="13"/>
  <c r="CP35" i="13" s="1"/>
  <c r="CH35" i="13"/>
  <c r="CJ35" i="13" s="1"/>
  <c r="CB35" i="13"/>
  <c r="CD35" i="13" s="1"/>
  <c r="BV35" i="13"/>
  <c r="BX35" i="13" s="1"/>
  <c r="BP35" i="13"/>
  <c r="BR35" i="13" s="1"/>
  <c r="BJ35" i="13"/>
  <c r="BL35" i="13" s="1"/>
  <c r="BD35" i="13"/>
  <c r="BF35" i="13" s="1"/>
  <c r="AX35" i="13"/>
  <c r="AZ35" i="13" s="1"/>
  <c r="AR35" i="13"/>
  <c r="AT35" i="13" s="1"/>
  <c r="AL35" i="13"/>
  <c r="AN35" i="13" s="1"/>
  <c r="AF35" i="13"/>
  <c r="AH35" i="13" s="1"/>
  <c r="Z35" i="13"/>
  <c r="AB35" i="13" s="1"/>
  <c r="AD35" i="13" s="1"/>
  <c r="CZ34" i="13"/>
  <c r="DB34" i="13" s="1"/>
  <c r="CT34" i="13"/>
  <c r="CV34" i="13" s="1"/>
  <c r="CN34" i="13"/>
  <c r="CP34" i="13" s="1"/>
  <c r="CH34" i="13"/>
  <c r="CJ34" i="13" s="1"/>
  <c r="CB34" i="13"/>
  <c r="CD34" i="13" s="1"/>
  <c r="BV34" i="13"/>
  <c r="BX34" i="13" s="1"/>
  <c r="BP34" i="13"/>
  <c r="BR34" i="13" s="1"/>
  <c r="BJ34" i="13"/>
  <c r="BL34" i="13" s="1"/>
  <c r="BD34" i="13"/>
  <c r="BF34" i="13" s="1"/>
  <c r="AX34" i="13"/>
  <c r="AZ34" i="13" s="1"/>
  <c r="AR34" i="13"/>
  <c r="AT34" i="13" s="1"/>
  <c r="AL34" i="13"/>
  <c r="AN34" i="13" s="1"/>
  <c r="AF34" i="13"/>
  <c r="AH34" i="13" s="1"/>
  <c r="AJ34" i="13" s="1"/>
  <c r="CZ33" i="13"/>
  <c r="DB33" i="13" s="1"/>
  <c r="CT33" i="13"/>
  <c r="CV33" i="13" s="1"/>
  <c r="CN33" i="13"/>
  <c r="CP33" i="13" s="1"/>
  <c r="CH33" i="13"/>
  <c r="CJ33" i="13" s="1"/>
  <c r="CB33" i="13"/>
  <c r="CD33" i="13" s="1"/>
  <c r="BV33" i="13"/>
  <c r="BX33" i="13" s="1"/>
  <c r="BP33" i="13"/>
  <c r="BR33" i="13" s="1"/>
  <c r="BJ33" i="13"/>
  <c r="BL33" i="13" s="1"/>
  <c r="BD33" i="13"/>
  <c r="BF33" i="13" s="1"/>
  <c r="AX33" i="13"/>
  <c r="AZ33" i="13" s="1"/>
  <c r="AR33" i="13"/>
  <c r="AT33" i="13" s="1"/>
  <c r="AO33" i="13"/>
  <c r="AL33" i="13"/>
  <c r="AN33" i="13" s="1"/>
  <c r="AF33" i="13"/>
  <c r="AH33" i="13" s="1"/>
  <c r="Z33" i="13"/>
  <c r="AB33" i="13" s="1"/>
  <c r="AD33" i="13" s="1"/>
  <c r="CZ32" i="13"/>
  <c r="DB32" i="13" s="1"/>
  <c r="CT32" i="13"/>
  <c r="CV32" i="13" s="1"/>
  <c r="CN32" i="13"/>
  <c r="CP32" i="13" s="1"/>
  <c r="CH32" i="13"/>
  <c r="CJ32" i="13" s="1"/>
  <c r="CB32" i="13"/>
  <c r="CD32" i="13" s="1"/>
  <c r="BV32" i="13"/>
  <c r="BX32" i="13" s="1"/>
  <c r="BP32" i="13"/>
  <c r="BR32" i="13" s="1"/>
  <c r="BJ32" i="13"/>
  <c r="BL32" i="13" s="1"/>
  <c r="BD32" i="13"/>
  <c r="BF32" i="13" s="1"/>
  <c r="AX32" i="13"/>
  <c r="AZ32" i="13" s="1"/>
  <c r="AR32" i="13"/>
  <c r="AT32" i="13" s="1"/>
  <c r="AL32" i="13"/>
  <c r="AN32" i="13" s="1"/>
  <c r="AF32" i="13"/>
  <c r="AH32" i="13" s="1"/>
  <c r="Z32" i="13"/>
  <c r="AB32" i="13" s="1"/>
  <c r="AD32" i="13" s="1"/>
  <c r="CZ31" i="13"/>
  <c r="DB31" i="13" s="1"/>
  <c r="CT31" i="13"/>
  <c r="CV31" i="13" s="1"/>
  <c r="CN31" i="13"/>
  <c r="CP31" i="13" s="1"/>
  <c r="CH31" i="13"/>
  <c r="CJ31" i="13" s="1"/>
  <c r="CB31" i="13"/>
  <c r="CD31" i="13" s="1"/>
  <c r="BV31" i="13"/>
  <c r="BX31" i="13" s="1"/>
  <c r="BP31" i="13"/>
  <c r="BR31" i="13" s="1"/>
  <c r="BJ31" i="13"/>
  <c r="BL31" i="13" s="1"/>
  <c r="BD31" i="13"/>
  <c r="BF31" i="13" s="1"/>
  <c r="AX31" i="13"/>
  <c r="AZ31" i="13" s="1"/>
  <c r="AR31" i="13"/>
  <c r="AT31" i="13" s="1"/>
  <c r="AL31" i="13"/>
  <c r="AN31" i="13" s="1"/>
  <c r="AF31" i="13"/>
  <c r="AH31" i="13" s="1"/>
  <c r="Z31" i="13"/>
  <c r="AB31" i="13" s="1"/>
  <c r="AD31" i="13" s="1"/>
  <c r="CZ30" i="13"/>
  <c r="DB30" i="13" s="1"/>
  <c r="CT30" i="13"/>
  <c r="CV30" i="13" s="1"/>
  <c r="CN30" i="13"/>
  <c r="CP30" i="13" s="1"/>
  <c r="CH30" i="13"/>
  <c r="CJ30" i="13" s="1"/>
  <c r="CB30" i="13"/>
  <c r="CD30" i="13" s="1"/>
  <c r="BV30" i="13"/>
  <c r="BX30" i="13" s="1"/>
  <c r="BP30" i="13"/>
  <c r="BR30" i="13" s="1"/>
  <c r="BJ30" i="13"/>
  <c r="BL30" i="13" s="1"/>
  <c r="BD30" i="13"/>
  <c r="BF30" i="13" s="1"/>
  <c r="AX30" i="13"/>
  <c r="AZ30" i="13" s="1"/>
  <c r="AR30" i="13"/>
  <c r="AT30" i="13" s="1"/>
  <c r="AL30" i="13"/>
  <c r="AN30" i="13" s="1"/>
  <c r="AF30" i="13"/>
  <c r="AH30" i="13" s="1"/>
  <c r="Z30" i="13"/>
  <c r="AB30" i="13" s="1"/>
  <c r="AD30" i="13" s="1"/>
  <c r="CZ29" i="13"/>
  <c r="DB29" i="13" s="1"/>
  <c r="CT29" i="13"/>
  <c r="CV29" i="13" s="1"/>
  <c r="CN29" i="13"/>
  <c r="CP29" i="13" s="1"/>
  <c r="CH29" i="13"/>
  <c r="CJ29" i="13" s="1"/>
  <c r="CB29" i="13"/>
  <c r="CD29" i="13" s="1"/>
  <c r="BV29" i="13"/>
  <c r="BX29" i="13" s="1"/>
  <c r="BP29" i="13"/>
  <c r="BR29" i="13" s="1"/>
  <c r="BJ29" i="13"/>
  <c r="BL29" i="13" s="1"/>
  <c r="BD29" i="13"/>
  <c r="BF29" i="13" s="1"/>
  <c r="AX29" i="13"/>
  <c r="AZ29" i="13" s="1"/>
  <c r="AR29" i="13"/>
  <c r="AT29" i="13" s="1"/>
  <c r="AL29" i="13"/>
  <c r="AN29" i="13" s="1"/>
  <c r="AF29" i="13"/>
  <c r="AH29" i="13" s="1"/>
  <c r="Z29" i="13"/>
  <c r="AB29" i="13" s="1"/>
  <c r="AD29" i="13" s="1"/>
  <c r="CZ28" i="13"/>
  <c r="DB28" i="13" s="1"/>
  <c r="CT28" i="13"/>
  <c r="CV28" i="13" s="1"/>
  <c r="CN28" i="13"/>
  <c r="CP28" i="13" s="1"/>
  <c r="CH28" i="13"/>
  <c r="CJ28" i="13" s="1"/>
  <c r="CB28" i="13"/>
  <c r="CD28" i="13" s="1"/>
  <c r="BV28" i="13"/>
  <c r="BX28" i="13" s="1"/>
  <c r="BP28" i="13"/>
  <c r="BR28" i="13" s="1"/>
  <c r="BJ28" i="13"/>
  <c r="BL28" i="13" s="1"/>
  <c r="BD28" i="13"/>
  <c r="BF28" i="13" s="1"/>
  <c r="AX28" i="13"/>
  <c r="AZ28" i="13" s="1"/>
  <c r="AR28" i="13"/>
  <c r="AT28" i="13" s="1"/>
  <c r="AL28" i="13"/>
  <c r="AN28" i="13" s="1"/>
  <c r="AF28" i="13"/>
  <c r="AH28" i="13" s="1"/>
  <c r="AJ28" i="13" s="1"/>
  <c r="CZ27" i="13"/>
  <c r="DB27" i="13" s="1"/>
  <c r="CT27" i="13"/>
  <c r="CV27" i="13" s="1"/>
  <c r="CN27" i="13"/>
  <c r="CP27" i="13" s="1"/>
  <c r="CH27" i="13"/>
  <c r="CJ27" i="13" s="1"/>
  <c r="CB27" i="13"/>
  <c r="CD27" i="13" s="1"/>
  <c r="BV27" i="13"/>
  <c r="BX27" i="13" s="1"/>
  <c r="BP27" i="13"/>
  <c r="BR27" i="13" s="1"/>
  <c r="BJ27" i="13"/>
  <c r="BL27" i="13" s="1"/>
  <c r="BD27" i="13"/>
  <c r="BF27" i="13" s="1"/>
  <c r="AX27" i="13"/>
  <c r="AZ27" i="13" s="1"/>
  <c r="AR27" i="13"/>
  <c r="AT27" i="13" s="1"/>
  <c r="AL27" i="13"/>
  <c r="AN27" i="13" s="1"/>
  <c r="AF27" i="13"/>
  <c r="AH27" i="13" s="1"/>
  <c r="AJ27" i="13" s="1"/>
  <c r="CZ26" i="13"/>
  <c r="DB26" i="13" s="1"/>
  <c r="CT26" i="13"/>
  <c r="CV26" i="13" s="1"/>
  <c r="CN26" i="13"/>
  <c r="CP26" i="13" s="1"/>
  <c r="CH26" i="13"/>
  <c r="CJ26" i="13" s="1"/>
  <c r="CB26" i="13"/>
  <c r="CD26" i="13" s="1"/>
  <c r="BV26" i="13"/>
  <c r="BX26" i="13" s="1"/>
  <c r="BP26" i="13"/>
  <c r="BR26" i="13" s="1"/>
  <c r="BJ26" i="13"/>
  <c r="BL26" i="13" s="1"/>
  <c r="BD26" i="13"/>
  <c r="BF26" i="13" s="1"/>
  <c r="AX26" i="13"/>
  <c r="AZ26" i="13" s="1"/>
  <c r="AR26" i="13"/>
  <c r="AT26" i="13" s="1"/>
  <c r="AL26" i="13"/>
  <c r="AN26" i="13" s="1"/>
  <c r="AF26" i="13"/>
  <c r="AH26" i="13" s="1"/>
  <c r="Z26" i="13"/>
  <c r="AB26" i="13" s="1"/>
  <c r="AD26" i="13" s="1"/>
  <c r="CZ25" i="13"/>
  <c r="DB25" i="13" s="1"/>
  <c r="CT25" i="13"/>
  <c r="CV25" i="13" s="1"/>
  <c r="CN25" i="13"/>
  <c r="CP25" i="13" s="1"/>
  <c r="CH25" i="13"/>
  <c r="CJ25" i="13" s="1"/>
  <c r="CB25" i="13"/>
  <c r="CD25" i="13" s="1"/>
  <c r="BV25" i="13"/>
  <c r="BX25" i="13" s="1"/>
  <c r="BP25" i="13"/>
  <c r="BR25" i="13" s="1"/>
  <c r="BJ25" i="13"/>
  <c r="BL25" i="13" s="1"/>
  <c r="BD25" i="13"/>
  <c r="BF25" i="13" s="1"/>
  <c r="AX25" i="13"/>
  <c r="AZ25" i="13" s="1"/>
  <c r="AR25" i="13"/>
  <c r="AT25" i="13" s="1"/>
  <c r="AL25" i="13"/>
  <c r="AN25" i="13" s="1"/>
  <c r="AF25" i="13"/>
  <c r="AH25" i="13" s="1"/>
  <c r="AC25" i="13"/>
  <c r="Z25" i="13"/>
  <c r="AB25" i="13" s="1"/>
  <c r="CZ24" i="13"/>
  <c r="DB24" i="13" s="1"/>
  <c r="CT24" i="13"/>
  <c r="CV24" i="13" s="1"/>
  <c r="CN24" i="13"/>
  <c r="CP24" i="13" s="1"/>
  <c r="CH24" i="13"/>
  <c r="CJ24" i="13" s="1"/>
  <c r="CE24" i="13"/>
  <c r="CE133" i="13" s="1"/>
  <c r="CB24" i="13"/>
  <c r="CD24" i="13" s="1"/>
  <c r="BV24" i="13"/>
  <c r="BX24" i="13" s="1"/>
  <c r="BP24" i="13"/>
  <c r="BR24" i="13" s="1"/>
  <c r="BJ24" i="13"/>
  <c r="BL24" i="13" s="1"/>
  <c r="BD24" i="13"/>
  <c r="BF24" i="13" s="1"/>
  <c r="AX24" i="13"/>
  <c r="AZ24" i="13" s="1"/>
  <c r="AR24" i="13"/>
  <c r="AT24" i="13" s="1"/>
  <c r="AL24" i="13"/>
  <c r="AN24" i="13" s="1"/>
  <c r="AF24" i="13"/>
  <c r="AH24" i="13" s="1"/>
  <c r="AJ24" i="13" s="1"/>
  <c r="Z24" i="13"/>
  <c r="AB24" i="13" s="1"/>
  <c r="CZ23" i="13"/>
  <c r="DB23" i="13" s="1"/>
  <c r="CT23" i="13"/>
  <c r="CV23" i="13" s="1"/>
  <c r="CN23" i="13"/>
  <c r="CP23" i="13" s="1"/>
  <c r="CH23" i="13"/>
  <c r="CJ23" i="13" s="1"/>
  <c r="CB23" i="13"/>
  <c r="CD23" i="13" s="1"/>
  <c r="BV23" i="13"/>
  <c r="BX23" i="13" s="1"/>
  <c r="BP23" i="13"/>
  <c r="BR23" i="13" s="1"/>
  <c r="BJ23" i="13"/>
  <c r="BL23" i="13" s="1"/>
  <c r="BD23" i="13"/>
  <c r="BF23" i="13" s="1"/>
  <c r="AX23" i="13"/>
  <c r="AZ23" i="13" s="1"/>
  <c r="AR23" i="13"/>
  <c r="AT23" i="13" s="1"/>
  <c r="AL23" i="13"/>
  <c r="AN23" i="13" s="1"/>
  <c r="AF23" i="13"/>
  <c r="AH23" i="13" s="1"/>
  <c r="Z23" i="13"/>
  <c r="AB23" i="13" s="1"/>
  <c r="AD23" i="13" s="1"/>
  <c r="CZ22" i="13"/>
  <c r="DB22" i="13" s="1"/>
  <c r="CT22" i="13"/>
  <c r="CV22" i="13" s="1"/>
  <c r="CN22" i="13"/>
  <c r="CP22" i="13" s="1"/>
  <c r="CH22" i="13"/>
  <c r="CJ22" i="13" s="1"/>
  <c r="CB22" i="13"/>
  <c r="CD22" i="13" s="1"/>
  <c r="BV22" i="13"/>
  <c r="BX22" i="13" s="1"/>
  <c r="BP22" i="13"/>
  <c r="BR22" i="13" s="1"/>
  <c r="BJ22" i="13"/>
  <c r="BL22" i="13" s="1"/>
  <c r="BD22" i="13"/>
  <c r="BF22" i="13" s="1"/>
  <c r="AX22" i="13"/>
  <c r="AZ22" i="13" s="1"/>
  <c r="AR22" i="13"/>
  <c r="AT22" i="13" s="1"/>
  <c r="AL22" i="13"/>
  <c r="AN22" i="13" s="1"/>
  <c r="AF22" i="13"/>
  <c r="AH22" i="13" s="1"/>
  <c r="Z22" i="13"/>
  <c r="AB22" i="13" s="1"/>
  <c r="AD22" i="13" s="1"/>
  <c r="CZ21" i="13"/>
  <c r="DB21" i="13" s="1"/>
  <c r="CT21" i="13"/>
  <c r="CV21" i="13" s="1"/>
  <c r="CN21" i="13"/>
  <c r="CP21" i="13" s="1"/>
  <c r="CH21" i="13"/>
  <c r="CJ21" i="13" s="1"/>
  <c r="CB21" i="13"/>
  <c r="CD21" i="13" s="1"/>
  <c r="BV21" i="13"/>
  <c r="BX21" i="13" s="1"/>
  <c r="BP21" i="13"/>
  <c r="BR21" i="13" s="1"/>
  <c r="BJ21" i="13"/>
  <c r="BL21" i="13" s="1"/>
  <c r="BD21" i="13"/>
  <c r="BF21" i="13" s="1"/>
  <c r="AX21" i="13"/>
  <c r="AZ21" i="13" s="1"/>
  <c r="AR21" i="13"/>
  <c r="AT21" i="13" s="1"/>
  <c r="AL21" i="13"/>
  <c r="AN21" i="13" s="1"/>
  <c r="AF21" i="13"/>
  <c r="AH21" i="13" s="1"/>
  <c r="Z21" i="13"/>
  <c r="AB21" i="13" s="1"/>
  <c r="AD21" i="13" s="1"/>
  <c r="CZ20" i="13"/>
  <c r="DB20" i="13" s="1"/>
  <c r="CT20" i="13"/>
  <c r="CV20" i="13" s="1"/>
  <c r="CN20" i="13"/>
  <c r="CP20" i="13" s="1"/>
  <c r="CH20" i="13"/>
  <c r="CJ20" i="13" s="1"/>
  <c r="CB20" i="13"/>
  <c r="CD20" i="13" s="1"/>
  <c r="BV20" i="13"/>
  <c r="BX20" i="13" s="1"/>
  <c r="BP20" i="13"/>
  <c r="BR20" i="13" s="1"/>
  <c r="BJ20" i="13"/>
  <c r="BL20" i="13" s="1"/>
  <c r="BD20" i="13"/>
  <c r="BF20" i="13" s="1"/>
  <c r="AX20" i="13"/>
  <c r="AZ20" i="13" s="1"/>
  <c r="AR20" i="13"/>
  <c r="AT20" i="13" s="1"/>
  <c r="AL20" i="13"/>
  <c r="AN20" i="13" s="1"/>
  <c r="AF20" i="13"/>
  <c r="AH20" i="13" s="1"/>
  <c r="AJ20" i="13" s="1"/>
  <c r="CZ19" i="13"/>
  <c r="DB19" i="13" s="1"/>
  <c r="CT19" i="13"/>
  <c r="CV19" i="13" s="1"/>
  <c r="CN19" i="13"/>
  <c r="CP19" i="13" s="1"/>
  <c r="CH19" i="13"/>
  <c r="CJ19" i="13" s="1"/>
  <c r="CB19" i="13"/>
  <c r="CD19" i="13" s="1"/>
  <c r="BV19" i="13"/>
  <c r="BX19" i="13" s="1"/>
  <c r="BP19" i="13"/>
  <c r="BR19" i="13" s="1"/>
  <c r="BJ19" i="13"/>
  <c r="BL19" i="13" s="1"/>
  <c r="BD19" i="13"/>
  <c r="BF19" i="13" s="1"/>
  <c r="AX19" i="13"/>
  <c r="AZ19" i="13" s="1"/>
  <c r="AR19" i="13"/>
  <c r="AT19" i="13" s="1"/>
  <c r="AL19" i="13"/>
  <c r="AN19" i="13" s="1"/>
  <c r="AF19" i="13"/>
  <c r="AH19" i="13" s="1"/>
  <c r="AJ19" i="13" s="1"/>
  <c r="CZ18" i="13"/>
  <c r="DB18" i="13" s="1"/>
  <c r="CT18" i="13"/>
  <c r="CV18" i="13" s="1"/>
  <c r="CN18" i="13"/>
  <c r="CP18" i="13" s="1"/>
  <c r="CH18" i="13"/>
  <c r="CJ18" i="13" s="1"/>
  <c r="CB18" i="13"/>
  <c r="CD18" i="13" s="1"/>
  <c r="BV18" i="13"/>
  <c r="BX18" i="13" s="1"/>
  <c r="BP18" i="13"/>
  <c r="BR18" i="13" s="1"/>
  <c r="BJ18" i="13"/>
  <c r="BL18" i="13" s="1"/>
  <c r="BD18" i="13"/>
  <c r="BF18" i="13" s="1"/>
  <c r="AX18" i="13"/>
  <c r="AZ18" i="13" s="1"/>
  <c r="AR18" i="13"/>
  <c r="AT18" i="13" s="1"/>
  <c r="AL18" i="13"/>
  <c r="AN18" i="13" s="1"/>
  <c r="AF18" i="13"/>
  <c r="AH18" i="13" s="1"/>
  <c r="Z18" i="13"/>
  <c r="AB18" i="13" s="1"/>
  <c r="AD18" i="13" s="1"/>
  <c r="CZ17" i="13"/>
  <c r="DB17" i="13" s="1"/>
  <c r="CT17" i="13"/>
  <c r="CV17" i="13" s="1"/>
  <c r="CN17" i="13"/>
  <c r="CP17" i="13" s="1"/>
  <c r="CH17" i="13"/>
  <c r="CJ17" i="13" s="1"/>
  <c r="CB17" i="13"/>
  <c r="CD17" i="13" s="1"/>
  <c r="BV17" i="13"/>
  <c r="BX17" i="13" s="1"/>
  <c r="BP17" i="13"/>
  <c r="BR17" i="13" s="1"/>
  <c r="BJ17" i="13"/>
  <c r="BL17" i="13" s="1"/>
  <c r="BD17" i="13"/>
  <c r="BF17" i="13" s="1"/>
  <c r="AX17" i="13"/>
  <c r="AZ17" i="13" s="1"/>
  <c r="AR17" i="13"/>
  <c r="AT17" i="13" s="1"/>
  <c r="AL17" i="13"/>
  <c r="AN17" i="13" s="1"/>
  <c r="AF17" i="13"/>
  <c r="AH17" i="13" s="1"/>
  <c r="Z17" i="13"/>
  <c r="AB17" i="13" s="1"/>
  <c r="AD17" i="13" s="1"/>
  <c r="CZ16" i="13"/>
  <c r="DB16" i="13" s="1"/>
  <c r="CT16" i="13"/>
  <c r="CV16" i="13" s="1"/>
  <c r="CN16" i="13"/>
  <c r="CP16" i="13" s="1"/>
  <c r="CH16" i="13"/>
  <c r="CJ16" i="13" s="1"/>
  <c r="CB16" i="13"/>
  <c r="CD16" i="13" s="1"/>
  <c r="BV16" i="13"/>
  <c r="BX16" i="13" s="1"/>
  <c r="BP16" i="13"/>
  <c r="BR16" i="13" s="1"/>
  <c r="BJ16" i="13"/>
  <c r="BL16" i="13" s="1"/>
  <c r="BD16" i="13"/>
  <c r="BF16" i="13" s="1"/>
  <c r="AX16" i="13"/>
  <c r="AZ16" i="13" s="1"/>
  <c r="AR16" i="13"/>
  <c r="AT16" i="13" s="1"/>
  <c r="AL16" i="13"/>
  <c r="AN16" i="13" s="1"/>
  <c r="AF16" i="13"/>
  <c r="AH16" i="13" s="1"/>
  <c r="Z16" i="13"/>
  <c r="AB16" i="13" s="1"/>
  <c r="AD16" i="13" s="1"/>
  <c r="CZ15" i="13"/>
  <c r="DB15" i="13" s="1"/>
  <c r="CT15" i="13"/>
  <c r="CV15" i="13" s="1"/>
  <c r="CN15" i="13"/>
  <c r="CP15" i="13" s="1"/>
  <c r="CH15" i="13"/>
  <c r="CJ15" i="13" s="1"/>
  <c r="CB15" i="13"/>
  <c r="CD15" i="13" s="1"/>
  <c r="BV15" i="13"/>
  <c r="BX15" i="13" s="1"/>
  <c r="BP15" i="13"/>
  <c r="BR15" i="13" s="1"/>
  <c r="BJ15" i="13"/>
  <c r="BL15" i="13" s="1"/>
  <c r="BD15" i="13"/>
  <c r="BF15" i="13" s="1"/>
  <c r="AX15" i="13"/>
  <c r="AZ15" i="13" s="1"/>
  <c r="AR15" i="13"/>
  <c r="AT15" i="13" s="1"/>
  <c r="AL15" i="13"/>
  <c r="AN15" i="13" s="1"/>
  <c r="AF15" i="13"/>
  <c r="AH15" i="13" s="1"/>
  <c r="Z15" i="13"/>
  <c r="AB15" i="13" s="1"/>
  <c r="AD15" i="13" s="1"/>
  <c r="CZ14" i="13"/>
  <c r="DB14" i="13" s="1"/>
  <c r="CT14" i="13"/>
  <c r="CV14" i="13" s="1"/>
  <c r="CN14" i="13"/>
  <c r="CP14" i="13" s="1"/>
  <c r="CH14" i="13"/>
  <c r="CJ14" i="13" s="1"/>
  <c r="CB14" i="13"/>
  <c r="CD14" i="13" s="1"/>
  <c r="BV14" i="13"/>
  <c r="BX14" i="13" s="1"/>
  <c r="BP14" i="13"/>
  <c r="BR14" i="13" s="1"/>
  <c r="BJ14" i="13"/>
  <c r="BL14" i="13" s="1"/>
  <c r="BD14" i="13"/>
  <c r="BF14" i="13" s="1"/>
  <c r="AX14" i="13"/>
  <c r="AZ14" i="13" s="1"/>
  <c r="AR14" i="13"/>
  <c r="AT14" i="13" s="1"/>
  <c r="AL14" i="13"/>
  <c r="AN14" i="13" s="1"/>
  <c r="AF14" i="13"/>
  <c r="AH14" i="13" s="1"/>
  <c r="Z14" i="13"/>
  <c r="AB14" i="13" s="1"/>
  <c r="AD14" i="13" s="1"/>
  <c r="CZ13" i="13"/>
  <c r="DB13" i="13" s="1"/>
  <c r="CT13" i="13"/>
  <c r="CV13" i="13" s="1"/>
  <c r="CN13" i="13"/>
  <c r="CP13" i="13" s="1"/>
  <c r="CH13" i="13"/>
  <c r="CJ13" i="13" s="1"/>
  <c r="CB13" i="13"/>
  <c r="CD13" i="13" s="1"/>
  <c r="BV13" i="13"/>
  <c r="BX13" i="13" s="1"/>
  <c r="BP13" i="13"/>
  <c r="BR13" i="13" s="1"/>
  <c r="BJ13" i="13"/>
  <c r="BL13" i="13" s="1"/>
  <c r="BD13" i="13"/>
  <c r="BF13" i="13" s="1"/>
  <c r="AX13" i="13"/>
  <c r="AZ13" i="13" s="1"/>
  <c r="AR13" i="13"/>
  <c r="AT13" i="13" s="1"/>
  <c r="AL13" i="13"/>
  <c r="AN13" i="13" s="1"/>
  <c r="AF13" i="13"/>
  <c r="AH13" i="13" s="1"/>
  <c r="Z13" i="13"/>
  <c r="AB13" i="13" s="1"/>
  <c r="AD13" i="13" s="1"/>
  <c r="CZ12" i="13"/>
  <c r="DB12" i="13" s="1"/>
  <c r="CT12" i="13"/>
  <c r="CV12" i="13" s="1"/>
  <c r="CN12" i="13"/>
  <c r="CP12" i="13" s="1"/>
  <c r="CH12" i="13"/>
  <c r="CJ12" i="13" s="1"/>
  <c r="CB12" i="13"/>
  <c r="CD12" i="13" s="1"/>
  <c r="BV12" i="13"/>
  <c r="BX12" i="13" s="1"/>
  <c r="BP12" i="13"/>
  <c r="BR12" i="13" s="1"/>
  <c r="BJ12" i="13"/>
  <c r="BL12" i="13" s="1"/>
  <c r="BD12" i="13"/>
  <c r="BF12" i="13" s="1"/>
  <c r="AX12" i="13"/>
  <c r="AZ12" i="13" s="1"/>
  <c r="AR12" i="13"/>
  <c r="AT12" i="13" s="1"/>
  <c r="AL12" i="13"/>
  <c r="AN12" i="13" s="1"/>
  <c r="AF12" i="13"/>
  <c r="AH12" i="13" s="1"/>
  <c r="Z12" i="13"/>
  <c r="AB12" i="13" s="1"/>
  <c r="AD12" i="13" s="1"/>
  <c r="CZ11" i="13"/>
  <c r="DB11" i="13" s="1"/>
  <c r="CT11" i="13"/>
  <c r="CV11" i="13" s="1"/>
  <c r="CN11" i="13"/>
  <c r="CP11" i="13" s="1"/>
  <c r="CH11" i="13"/>
  <c r="CJ11" i="13" s="1"/>
  <c r="CB11" i="13"/>
  <c r="CD11" i="13" s="1"/>
  <c r="BV11" i="13"/>
  <c r="BX11" i="13" s="1"/>
  <c r="BP11" i="13"/>
  <c r="BR11" i="13" s="1"/>
  <c r="BJ11" i="13"/>
  <c r="BL11" i="13" s="1"/>
  <c r="BD11" i="13"/>
  <c r="BF11" i="13" s="1"/>
  <c r="AX11" i="13"/>
  <c r="AZ11" i="13" s="1"/>
  <c r="AR11" i="13"/>
  <c r="AT11" i="13" s="1"/>
  <c r="AL11" i="13"/>
  <c r="AN11" i="13" s="1"/>
  <c r="AF11" i="13"/>
  <c r="AH11" i="13" s="1"/>
  <c r="AJ11" i="13" s="1"/>
  <c r="CZ10" i="13"/>
  <c r="DB10" i="13" s="1"/>
  <c r="CT10" i="13"/>
  <c r="CV10" i="13" s="1"/>
  <c r="CN10" i="13"/>
  <c r="CP10" i="13" s="1"/>
  <c r="CH10" i="13"/>
  <c r="CJ10" i="13" s="1"/>
  <c r="CB10" i="13"/>
  <c r="CD10" i="13" s="1"/>
  <c r="BV10" i="13"/>
  <c r="BX10" i="13" s="1"/>
  <c r="BP10" i="13"/>
  <c r="BR10" i="13" s="1"/>
  <c r="BJ10" i="13"/>
  <c r="BL10" i="13" s="1"/>
  <c r="BD10" i="13"/>
  <c r="BF10" i="13" s="1"/>
  <c r="AX10" i="13"/>
  <c r="AZ10" i="13" s="1"/>
  <c r="AR10" i="13"/>
  <c r="AT10" i="13" s="1"/>
  <c r="AL10" i="13"/>
  <c r="AN10" i="13" s="1"/>
  <c r="AF10" i="13"/>
  <c r="AH10" i="13" s="1"/>
  <c r="AJ10" i="13" s="1"/>
  <c r="CZ9" i="13"/>
  <c r="DB9" i="13" s="1"/>
  <c r="CT9" i="13"/>
  <c r="CV9" i="13" s="1"/>
  <c r="CN9" i="13"/>
  <c r="CP9" i="13" s="1"/>
  <c r="CH9" i="13"/>
  <c r="CJ9" i="13" s="1"/>
  <c r="CB9" i="13"/>
  <c r="CD9" i="13" s="1"/>
  <c r="BV9" i="13"/>
  <c r="BX9" i="13" s="1"/>
  <c r="BP9" i="13"/>
  <c r="BR9" i="13" s="1"/>
  <c r="BJ9" i="13"/>
  <c r="BL9" i="13" s="1"/>
  <c r="BD9" i="13"/>
  <c r="BF9" i="13" s="1"/>
  <c r="AX9" i="13"/>
  <c r="AZ9" i="13" s="1"/>
  <c r="AR9" i="13"/>
  <c r="AT9" i="13" s="1"/>
  <c r="AL9" i="13"/>
  <c r="AN9" i="13" s="1"/>
  <c r="AF9" i="13"/>
  <c r="AH9" i="13" s="1"/>
  <c r="Z9" i="13"/>
  <c r="AB9" i="13" s="1"/>
  <c r="AD9" i="13" s="1"/>
  <c r="CZ8" i="13"/>
  <c r="DB8" i="13" s="1"/>
  <c r="CT8" i="13"/>
  <c r="CV8" i="13" s="1"/>
  <c r="CN8" i="13"/>
  <c r="CP8" i="13" s="1"/>
  <c r="CH8" i="13"/>
  <c r="CJ8" i="13" s="1"/>
  <c r="CB8" i="13"/>
  <c r="CD8" i="13" s="1"/>
  <c r="BV8" i="13"/>
  <c r="BX8" i="13" s="1"/>
  <c r="BP8" i="13"/>
  <c r="BR8" i="13" s="1"/>
  <c r="BJ8" i="13"/>
  <c r="BL8" i="13" s="1"/>
  <c r="BD8" i="13"/>
  <c r="BF8" i="13" s="1"/>
  <c r="AX8" i="13"/>
  <c r="AZ8" i="13" s="1"/>
  <c r="AR8" i="13"/>
  <c r="AT8" i="13" s="1"/>
  <c r="AL8" i="13"/>
  <c r="AN8" i="13" s="1"/>
  <c r="AF8" i="13"/>
  <c r="AH8" i="13" s="1"/>
  <c r="AJ8" i="13" s="1"/>
  <c r="CZ7" i="13"/>
  <c r="DB7" i="13" s="1"/>
  <c r="CT7" i="13"/>
  <c r="CV7" i="13" s="1"/>
  <c r="CN7" i="13"/>
  <c r="CP7" i="13" s="1"/>
  <c r="CH7" i="13"/>
  <c r="CJ7" i="13" s="1"/>
  <c r="CB7" i="13"/>
  <c r="CD7" i="13" s="1"/>
  <c r="BV7" i="13"/>
  <c r="BX7" i="13" s="1"/>
  <c r="BP7" i="13"/>
  <c r="BR7" i="13" s="1"/>
  <c r="BJ7" i="13"/>
  <c r="BL7" i="13" s="1"/>
  <c r="BD7" i="13"/>
  <c r="BF7" i="13" s="1"/>
  <c r="AX7" i="13"/>
  <c r="AZ7" i="13" s="1"/>
  <c r="AR7" i="13"/>
  <c r="AT7" i="13" s="1"/>
  <c r="AL7" i="13"/>
  <c r="AN7" i="13" s="1"/>
  <c r="AF7" i="13"/>
  <c r="AH7" i="13" s="1"/>
  <c r="Z7" i="13"/>
  <c r="AB7" i="13" s="1"/>
  <c r="AD7" i="13" s="1"/>
  <c r="CZ6" i="13"/>
  <c r="DB6" i="13" s="1"/>
  <c r="CT6" i="13"/>
  <c r="CV6" i="13" s="1"/>
  <c r="CN6" i="13"/>
  <c r="CP6" i="13" s="1"/>
  <c r="CH6" i="13"/>
  <c r="CJ6" i="13" s="1"/>
  <c r="CB6" i="13"/>
  <c r="CD6" i="13" s="1"/>
  <c r="BV6" i="13"/>
  <c r="BX6" i="13" s="1"/>
  <c r="BP6" i="13"/>
  <c r="BR6" i="13" s="1"/>
  <c r="BJ6" i="13"/>
  <c r="BL6" i="13" s="1"/>
  <c r="BD6" i="13"/>
  <c r="BF6" i="13" s="1"/>
  <c r="AX6" i="13"/>
  <c r="AZ6" i="13" s="1"/>
  <c r="AR6" i="13"/>
  <c r="AT6" i="13" s="1"/>
  <c r="AL6" i="13"/>
  <c r="AN6" i="13" s="1"/>
  <c r="AF6" i="13"/>
  <c r="AH6" i="13" s="1"/>
  <c r="Z6" i="13"/>
  <c r="AB6" i="13" s="1"/>
  <c r="AD6" i="13" s="1"/>
  <c r="CZ5" i="13"/>
  <c r="DB5" i="13" s="1"/>
  <c r="CT5" i="13"/>
  <c r="CV5" i="13" s="1"/>
  <c r="CN5" i="13"/>
  <c r="CP5" i="13" s="1"/>
  <c r="CH5" i="13"/>
  <c r="CJ5" i="13" s="1"/>
  <c r="CB5" i="13"/>
  <c r="CD5" i="13" s="1"/>
  <c r="BV5" i="13"/>
  <c r="BX5" i="13" s="1"/>
  <c r="BP5" i="13"/>
  <c r="BR5" i="13" s="1"/>
  <c r="BJ5" i="13"/>
  <c r="BL5" i="13" s="1"/>
  <c r="BD5" i="13"/>
  <c r="BF5" i="13" s="1"/>
  <c r="AX5" i="13"/>
  <c r="AZ5" i="13" s="1"/>
  <c r="AR5" i="13"/>
  <c r="AT5" i="13" s="1"/>
  <c r="AL5" i="13"/>
  <c r="AN5" i="13" s="1"/>
  <c r="AF5" i="13"/>
  <c r="AH5" i="13" s="1"/>
  <c r="Z5" i="13"/>
  <c r="CZ4" i="13"/>
  <c r="CT4" i="13"/>
  <c r="CN4" i="13"/>
  <c r="CH4" i="13"/>
  <c r="CB4" i="13"/>
  <c r="BV4" i="13"/>
  <c r="BP4" i="13"/>
  <c r="BJ4" i="13"/>
  <c r="BD4" i="13"/>
  <c r="AX4" i="13"/>
  <c r="AR4" i="13"/>
  <c r="AL4" i="13"/>
  <c r="AF4" i="13"/>
  <c r="CZ3" i="13"/>
  <c r="CT3" i="13"/>
  <c r="CN3" i="13"/>
  <c r="CH3" i="13"/>
  <c r="CB3" i="13"/>
  <c r="BV3" i="13"/>
  <c r="BP3" i="13"/>
  <c r="BJ3" i="13"/>
  <c r="BD3" i="13"/>
  <c r="AX3" i="13"/>
  <c r="AR3" i="13"/>
  <c r="AL3" i="13"/>
  <c r="AF3" i="13"/>
  <c r="DH129" i="13" l="1"/>
  <c r="DF133" i="13"/>
  <c r="AJ23" i="13"/>
  <c r="AP98" i="13"/>
  <c r="AJ49" i="13"/>
  <c r="AJ66" i="13"/>
  <c r="AP66" i="13" s="1"/>
  <c r="AV66" i="13" s="1"/>
  <c r="BB66" i="13" s="1"/>
  <c r="BH66" i="13" s="1"/>
  <c r="BN66" i="13" s="1"/>
  <c r="BT66" i="13" s="1"/>
  <c r="BZ66" i="13" s="1"/>
  <c r="CF66" i="13" s="1"/>
  <c r="CL66" i="13" s="1"/>
  <c r="CR66" i="13" s="1"/>
  <c r="CX66" i="13" s="1"/>
  <c r="DD66" i="13" s="1"/>
  <c r="DJ66" i="13" s="1"/>
  <c r="AP68" i="13"/>
  <c r="AP107" i="13"/>
  <c r="AV107" i="13" s="1"/>
  <c r="BB107" i="13" s="1"/>
  <c r="BH107" i="13" s="1"/>
  <c r="BN107" i="13" s="1"/>
  <c r="BT107" i="13" s="1"/>
  <c r="BZ107" i="13" s="1"/>
  <c r="CF107" i="13" s="1"/>
  <c r="CL107" i="13" s="1"/>
  <c r="CR107" i="13" s="1"/>
  <c r="CX107" i="13" s="1"/>
  <c r="DD107" i="13" s="1"/>
  <c r="DJ107" i="13" s="1"/>
  <c r="AP47" i="13"/>
  <c r="AV47" i="13" s="1"/>
  <c r="BB47" i="13" s="1"/>
  <c r="BH47" i="13" s="1"/>
  <c r="BN47" i="13" s="1"/>
  <c r="BT47" i="13" s="1"/>
  <c r="BZ47" i="13" s="1"/>
  <c r="CF47" i="13" s="1"/>
  <c r="CL47" i="13" s="1"/>
  <c r="CR47" i="13" s="1"/>
  <c r="CX47" i="13" s="1"/>
  <c r="DD47" i="13" s="1"/>
  <c r="DJ47" i="13" s="1"/>
  <c r="AP52" i="13"/>
  <c r="AV52" i="13" s="1"/>
  <c r="BB52" i="13" s="1"/>
  <c r="BH52" i="13" s="1"/>
  <c r="BN52" i="13" s="1"/>
  <c r="BT52" i="13" s="1"/>
  <c r="BZ52" i="13" s="1"/>
  <c r="CF52" i="13" s="1"/>
  <c r="CL52" i="13" s="1"/>
  <c r="CR52" i="13" s="1"/>
  <c r="CX52" i="13" s="1"/>
  <c r="DD52" i="13" s="1"/>
  <c r="DJ52" i="13" s="1"/>
  <c r="AD102" i="13"/>
  <c r="AJ102" i="13" s="1"/>
  <c r="AP102" i="13" s="1"/>
  <c r="AV102" i="13" s="1"/>
  <c r="BB102" i="13" s="1"/>
  <c r="BH102" i="13" s="1"/>
  <c r="BN102" i="13" s="1"/>
  <c r="BT102" i="13" s="1"/>
  <c r="BZ102" i="13" s="1"/>
  <c r="CF102" i="13" s="1"/>
  <c r="CL102" i="13" s="1"/>
  <c r="CR102" i="13" s="1"/>
  <c r="CX102" i="13" s="1"/>
  <c r="DD102" i="13" s="1"/>
  <c r="DJ102" i="13" s="1"/>
  <c r="AJ22" i="13"/>
  <c r="AD25" i="13"/>
  <c r="AJ38" i="13"/>
  <c r="AP38" i="13" s="1"/>
  <c r="AV38" i="13" s="1"/>
  <c r="BB38" i="13" s="1"/>
  <c r="BH38" i="13" s="1"/>
  <c r="BN38" i="13" s="1"/>
  <c r="BT38" i="13" s="1"/>
  <c r="BZ38" i="13" s="1"/>
  <c r="CF38" i="13" s="1"/>
  <c r="CL38" i="13" s="1"/>
  <c r="CR38" i="13" s="1"/>
  <c r="CX38" i="13" s="1"/>
  <c r="DD38" i="13" s="1"/>
  <c r="AP69" i="13"/>
  <c r="AP122" i="13"/>
  <c r="AV122" i="13" s="1"/>
  <c r="BB122" i="13" s="1"/>
  <c r="BH122" i="13" s="1"/>
  <c r="BN122" i="13" s="1"/>
  <c r="BT122" i="13" s="1"/>
  <c r="BZ122" i="13" s="1"/>
  <c r="CF122" i="13" s="1"/>
  <c r="CL122" i="13" s="1"/>
  <c r="CR122" i="13" s="1"/>
  <c r="CX122" i="13" s="1"/>
  <c r="DD122" i="13" s="1"/>
  <c r="DJ122" i="13" s="1"/>
  <c r="AP8" i="13"/>
  <c r="AV8" i="13" s="1"/>
  <c r="BB8" i="13" s="1"/>
  <c r="BH8" i="13" s="1"/>
  <c r="BN8" i="13" s="1"/>
  <c r="BT8" i="13" s="1"/>
  <c r="BZ8" i="13" s="1"/>
  <c r="CF8" i="13" s="1"/>
  <c r="CL8" i="13" s="1"/>
  <c r="CR8" i="13" s="1"/>
  <c r="CX8" i="13" s="1"/>
  <c r="DD8" i="13" s="1"/>
  <c r="DJ8" i="13" s="1"/>
  <c r="AJ30" i="13"/>
  <c r="AP30" i="13" s="1"/>
  <c r="AV30" i="13" s="1"/>
  <c r="BB30" i="13" s="1"/>
  <c r="BH30" i="13" s="1"/>
  <c r="BN30" i="13" s="1"/>
  <c r="BT30" i="13" s="1"/>
  <c r="BZ30" i="13" s="1"/>
  <c r="CF30" i="13" s="1"/>
  <c r="CL30" i="13" s="1"/>
  <c r="CR30" i="13" s="1"/>
  <c r="CX30" i="13" s="1"/>
  <c r="DD30" i="13" s="1"/>
  <c r="DJ30" i="13" s="1"/>
  <c r="AJ94" i="13"/>
  <c r="AJ93" i="13"/>
  <c r="AP72" i="13"/>
  <c r="AJ123" i="13"/>
  <c r="AP123" i="13" s="1"/>
  <c r="AV123" i="13" s="1"/>
  <c r="BB123" i="13" s="1"/>
  <c r="BH123" i="13" s="1"/>
  <c r="BN123" i="13" s="1"/>
  <c r="BT123" i="13" s="1"/>
  <c r="BZ123" i="13" s="1"/>
  <c r="CF123" i="13" s="1"/>
  <c r="CL123" i="13" s="1"/>
  <c r="CR123" i="13" s="1"/>
  <c r="CX123" i="13" s="1"/>
  <c r="DD123" i="13" s="1"/>
  <c r="DJ123" i="13" s="1"/>
  <c r="AJ104" i="13"/>
  <c r="AP41" i="13"/>
  <c r="AV41" i="13" s="1"/>
  <c r="BB41" i="13" s="1"/>
  <c r="BH41" i="13" s="1"/>
  <c r="BN41" i="13" s="1"/>
  <c r="BT41" i="13" s="1"/>
  <c r="BZ41" i="13" s="1"/>
  <c r="CF41" i="13" s="1"/>
  <c r="CL41" i="13" s="1"/>
  <c r="CR41" i="13" s="1"/>
  <c r="CX41" i="13" s="1"/>
  <c r="DD41" i="13" s="1"/>
  <c r="DJ41" i="13" s="1"/>
  <c r="AJ40" i="13"/>
  <c r="AP40" i="13" s="1"/>
  <c r="AV40" i="13" s="1"/>
  <c r="BB40" i="13" s="1"/>
  <c r="BH40" i="13" s="1"/>
  <c r="BN40" i="13" s="1"/>
  <c r="BT40" i="13" s="1"/>
  <c r="BZ40" i="13" s="1"/>
  <c r="CF40" i="13" s="1"/>
  <c r="CL40" i="13" s="1"/>
  <c r="CR40" i="13" s="1"/>
  <c r="CX40" i="13" s="1"/>
  <c r="DD40" i="13" s="1"/>
  <c r="DJ40" i="13" s="1"/>
  <c r="AJ39" i="13"/>
  <c r="AP39" i="13" s="1"/>
  <c r="AV39" i="13" s="1"/>
  <c r="BB39" i="13" s="1"/>
  <c r="BH39" i="13" s="1"/>
  <c r="BN39" i="13" s="1"/>
  <c r="BT39" i="13" s="1"/>
  <c r="BZ39" i="13" s="1"/>
  <c r="CF39" i="13" s="1"/>
  <c r="CL39" i="13" s="1"/>
  <c r="CR39" i="13" s="1"/>
  <c r="CX39" i="13" s="1"/>
  <c r="DD39" i="13" s="1"/>
  <c r="DJ39" i="13" s="1"/>
  <c r="AP63" i="13"/>
  <c r="AV63" i="13" s="1"/>
  <c r="BB63" i="13" s="1"/>
  <c r="BH63" i="13" s="1"/>
  <c r="BN63" i="13" s="1"/>
  <c r="BT63" i="13" s="1"/>
  <c r="BZ63" i="13" s="1"/>
  <c r="CF63" i="13" s="1"/>
  <c r="CL63" i="13" s="1"/>
  <c r="CR63" i="13" s="1"/>
  <c r="CX63" i="13" s="1"/>
  <c r="DD63" i="13" s="1"/>
  <c r="DJ63" i="13" s="1"/>
  <c r="AJ37" i="13"/>
  <c r="AJ60" i="13"/>
  <c r="AP60" i="13" s="1"/>
  <c r="AV60" i="13" s="1"/>
  <c r="BB60" i="13" s="1"/>
  <c r="BH60" i="13" s="1"/>
  <c r="BN60" i="13" s="1"/>
  <c r="BT60" i="13" s="1"/>
  <c r="BZ60" i="13" s="1"/>
  <c r="CF60" i="13" s="1"/>
  <c r="CL60" i="13" s="1"/>
  <c r="CR60" i="13" s="1"/>
  <c r="CX60" i="13" s="1"/>
  <c r="DD60" i="13" s="1"/>
  <c r="DJ60" i="13" s="1"/>
  <c r="AJ65" i="13"/>
  <c r="AP65" i="13" s="1"/>
  <c r="AV65" i="13" s="1"/>
  <c r="BB65" i="13" s="1"/>
  <c r="BH65" i="13" s="1"/>
  <c r="BN65" i="13" s="1"/>
  <c r="BT65" i="13" s="1"/>
  <c r="BZ65" i="13" s="1"/>
  <c r="CF65" i="13" s="1"/>
  <c r="CL65" i="13" s="1"/>
  <c r="CR65" i="13" s="1"/>
  <c r="CX65" i="13" s="1"/>
  <c r="DD65" i="13" s="1"/>
  <c r="DJ65" i="13" s="1"/>
  <c r="AJ67" i="13"/>
  <c r="AP78" i="13"/>
  <c r="AV78" i="13" s="1"/>
  <c r="BB78" i="13" s="1"/>
  <c r="BH78" i="13" s="1"/>
  <c r="BN78" i="13" s="1"/>
  <c r="BT78" i="13" s="1"/>
  <c r="BZ78" i="13" s="1"/>
  <c r="CF78" i="13" s="1"/>
  <c r="CL78" i="13" s="1"/>
  <c r="CR78" i="13" s="1"/>
  <c r="CX78" i="13" s="1"/>
  <c r="DD78" i="13" s="1"/>
  <c r="DJ78" i="13" s="1"/>
  <c r="AP76" i="13"/>
  <c r="AV76" i="13" s="1"/>
  <c r="BB76" i="13" s="1"/>
  <c r="BH76" i="13" s="1"/>
  <c r="BN76" i="13" s="1"/>
  <c r="BT76" i="13" s="1"/>
  <c r="BZ76" i="13" s="1"/>
  <c r="CF76" i="13" s="1"/>
  <c r="CL76" i="13" s="1"/>
  <c r="CR76" i="13" s="1"/>
  <c r="CX76" i="13" s="1"/>
  <c r="DD76" i="13" s="1"/>
  <c r="DJ76" i="13" s="1"/>
  <c r="AP23" i="13"/>
  <c r="AV23" i="13" s="1"/>
  <c r="BB23" i="13" s="1"/>
  <c r="BH23" i="13" s="1"/>
  <c r="BN23" i="13" s="1"/>
  <c r="BT23" i="13" s="1"/>
  <c r="BZ23" i="13" s="1"/>
  <c r="CF23" i="13" s="1"/>
  <c r="CL23" i="13" s="1"/>
  <c r="CR23" i="13" s="1"/>
  <c r="CX23" i="13" s="1"/>
  <c r="DD23" i="13" s="1"/>
  <c r="DJ23" i="13" s="1"/>
  <c r="AJ32" i="13"/>
  <c r="AP32" i="13" s="1"/>
  <c r="AV32" i="13" s="1"/>
  <c r="BB32" i="13" s="1"/>
  <c r="BH32" i="13" s="1"/>
  <c r="BN32" i="13" s="1"/>
  <c r="BT32" i="13" s="1"/>
  <c r="BZ32" i="13" s="1"/>
  <c r="CF32" i="13" s="1"/>
  <c r="CL32" i="13" s="1"/>
  <c r="CR32" i="13" s="1"/>
  <c r="CX32" i="13" s="1"/>
  <c r="DD32" i="13" s="1"/>
  <c r="DJ32" i="13" s="1"/>
  <c r="AJ53" i="13"/>
  <c r="AP114" i="13"/>
  <c r="AV114" i="13" s="1"/>
  <c r="BB114" i="13" s="1"/>
  <c r="BH114" i="13" s="1"/>
  <c r="BN114" i="13" s="1"/>
  <c r="BT114" i="13" s="1"/>
  <c r="BZ114" i="13" s="1"/>
  <c r="CF114" i="13" s="1"/>
  <c r="CL114" i="13" s="1"/>
  <c r="CR114" i="13" s="1"/>
  <c r="CX114" i="13" s="1"/>
  <c r="DD114" i="13" s="1"/>
  <c r="DJ114" i="13" s="1"/>
  <c r="AJ61" i="13"/>
  <c r="AP61" i="13" s="1"/>
  <c r="AV61" i="13" s="1"/>
  <c r="BB61" i="13" s="1"/>
  <c r="BH61" i="13" s="1"/>
  <c r="BN61" i="13" s="1"/>
  <c r="BT61" i="13" s="1"/>
  <c r="BZ61" i="13" s="1"/>
  <c r="CF61" i="13" s="1"/>
  <c r="CL61" i="13" s="1"/>
  <c r="CR61" i="13" s="1"/>
  <c r="CX61" i="13" s="1"/>
  <c r="DD61" i="13" s="1"/>
  <c r="DJ61" i="13" s="1"/>
  <c r="AP71" i="13"/>
  <c r="AV71" i="13" s="1"/>
  <c r="BB71" i="13" s="1"/>
  <c r="BH71" i="13" s="1"/>
  <c r="BN71" i="13" s="1"/>
  <c r="BT71" i="13" s="1"/>
  <c r="BZ71" i="13" s="1"/>
  <c r="CF71" i="13" s="1"/>
  <c r="CL71" i="13" s="1"/>
  <c r="CR71" i="13" s="1"/>
  <c r="CX71" i="13" s="1"/>
  <c r="DD71" i="13" s="1"/>
  <c r="DJ71" i="13" s="1"/>
  <c r="C133" i="13"/>
  <c r="AJ12" i="13"/>
  <c r="AP12" i="13" s="1"/>
  <c r="AV12" i="13" s="1"/>
  <c r="BB12" i="13" s="1"/>
  <c r="BH12" i="13" s="1"/>
  <c r="BN12" i="13" s="1"/>
  <c r="BT12" i="13" s="1"/>
  <c r="BZ12" i="13" s="1"/>
  <c r="CF12" i="13" s="1"/>
  <c r="CL12" i="13" s="1"/>
  <c r="CR12" i="13" s="1"/>
  <c r="CX12" i="13" s="1"/>
  <c r="DD12" i="13" s="1"/>
  <c r="DJ12" i="13" s="1"/>
  <c r="AP55" i="13"/>
  <c r="AV55" i="13" s="1"/>
  <c r="BB55" i="13" s="1"/>
  <c r="BH55" i="13" s="1"/>
  <c r="BN55" i="13" s="1"/>
  <c r="BT55" i="13" s="1"/>
  <c r="BZ55" i="13" s="1"/>
  <c r="CF55" i="13" s="1"/>
  <c r="CL55" i="13" s="1"/>
  <c r="CR55" i="13" s="1"/>
  <c r="CX55" i="13" s="1"/>
  <c r="DD55" i="13" s="1"/>
  <c r="DJ55" i="13" s="1"/>
  <c r="AP42" i="13"/>
  <c r="AP43" i="13"/>
  <c r="AV43" i="13" s="1"/>
  <c r="BB43" i="13" s="1"/>
  <c r="BH43" i="13" s="1"/>
  <c r="BN43" i="13" s="1"/>
  <c r="BT43" i="13" s="1"/>
  <c r="BZ43" i="13" s="1"/>
  <c r="CF43" i="13" s="1"/>
  <c r="CL43" i="13" s="1"/>
  <c r="CR43" i="13" s="1"/>
  <c r="CX43" i="13" s="1"/>
  <c r="DD43" i="13" s="1"/>
  <c r="DJ43" i="13" s="1"/>
  <c r="AP37" i="13"/>
  <c r="AP20" i="13"/>
  <c r="AV20" i="13" s="1"/>
  <c r="BB20" i="13" s="1"/>
  <c r="BH20" i="13" s="1"/>
  <c r="BN20" i="13" s="1"/>
  <c r="BT20" i="13" s="1"/>
  <c r="BZ20" i="13" s="1"/>
  <c r="CF20" i="13" s="1"/>
  <c r="CL20" i="13" s="1"/>
  <c r="CR20" i="13" s="1"/>
  <c r="CX20" i="13" s="1"/>
  <c r="DD20" i="13" s="1"/>
  <c r="DJ20" i="13" s="1"/>
  <c r="AJ33" i="13"/>
  <c r="AV68" i="13"/>
  <c r="BB68" i="13" s="1"/>
  <c r="BH68" i="13" s="1"/>
  <c r="BN68" i="13" s="1"/>
  <c r="BT68" i="13" s="1"/>
  <c r="BZ68" i="13" s="1"/>
  <c r="CF68" i="13" s="1"/>
  <c r="CL68" i="13" s="1"/>
  <c r="CR68" i="13" s="1"/>
  <c r="CX68" i="13" s="1"/>
  <c r="DD68" i="13" s="1"/>
  <c r="DJ68" i="13" s="1"/>
  <c r="AJ100" i="13"/>
  <c r="AP100" i="13" s="1"/>
  <c r="AV100" i="13" s="1"/>
  <c r="BB100" i="13" s="1"/>
  <c r="BH100" i="13" s="1"/>
  <c r="BN100" i="13" s="1"/>
  <c r="BT100" i="13" s="1"/>
  <c r="BZ100" i="13" s="1"/>
  <c r="CF100" i="13" s="1"/>
  <c r="CL100" i="13" s="1"/>
  <c r="CR100" i="13" s="1"/>
  <c r="CX100" i="13" s="1"/>
  <c r="DD100" i="13" s="1"/>
  <c r="DJ100" i="13" s="1"/>
  <c r="DB133" i="13"/>
  <c r="AP97" i="13"/>
  <c r="AV97" i="13" s="1"/>
  <c r="BB97" i="13" s="1"/>
  <c r="BH97" i="13" s="1"/>
  <c r="BN97" i="13" s="1"/>
  <c r="BT97" i="13" s="1"/>
  <c r="BZ97" i="13" s="1"/>
  <c r="CF97" i="13" s="1"/>
  <c r="CL97" i="13" s="1"/>
  <c r="CR97" i="13" s="1"/>
  <c r="CX97" i="13" s="1"/>
  <c r="DD97" i="13" s="1"/>
  <c r="DJ97" i="13" s="1"/>
  <c r="AJ120" i="13"/>
  <c r="AP120" i="13" s="1"/>
  <c r="AV120" i="13" s="1"/>
  <c r="BB120" i="13" s="1"/>
  <c r="BH120" i="13" s="1"/>
  <c r="BN120" i="13" s="1"/>
  <c r="BT120" i="13" s="1"/>
  <c r="BZ120" i="13" s="1"/>
  <c r="CF120" i="13" s="1"/>
  <c r="CL120" i="13" s="1"/>
  <c r="CR120" i="13" s="1"/>
  <c r="CX120" i="13" s="1"/>
  <c r="DD120" i="13" s="1"/>
  <c r="DJ120" i="13" s="1"/>
  <c r="AJ96" i="13"/>
  <c r="AP96" i="13" s="1"/>
  <c r="AV96" i="13" s="1"/>
  <c r="BB96" i="13" s="1"/>
  <c r="BH96" i="13" s="1"/>
  <c r="BN96" i="13" s="1"/>
  <c r="BT96" i="13" s="1"/>
  <c r="BZ96" i="13" s="1"/>
  <c r="CF96" i="13" s="1"/>
  <c r="CL96" i="13" s="1"/>
  <c r="CR96" i="13" s="1"/>
  <c r="CX96" i="13" s="1"/>
  <c r="DD96" i="13" s="1"/>
  <c r="DJ96" i="13" s="1"/>
  <c r="AP24" i="13"/>
  <c r="AV24" i="13" s="1"/>
  <c r="BB24" i="13" s="1"/>
  <c r="BH24" i="13" s="1"/>
  <c r="BN24" i="13" s="1"/>
  <c r="BT24" i="13" s="1"/>
  <c r="BZ24" i="13" s="1"/>
  <c r="CF24" i="13" s="1"/>
  <c r="CL24" i="13" s="1"/>
  <c r="CR24" i="13" s="1"/>
  <c r="CX24" i="13" s="1"/>
  <c r="DD24" i="13" s="1"/>
  <c r="DJ24" i="13" s="1"/>
  <c r="AP27" i="13"/>
  <c r="AV27" i="13" s="1"/>
  <c r="BB27" i="13" s="1"/>
  <c r="BH27" i="13" s="1"/>
  <c r="BN27" i="13" s="1"/>
  <c r="BT27" i="13" s="1"/>
  <c r="BZ27" i="13" s="1"/>
  <c r="CF27" i="13" s="1"/>
  <c r="CL27" i="13" s="1"/>
  <c r="CR27" i="13" s="1"/>
  <c r="CX27" i="13" s="1"/>
  <c r="DD27" i="13" s="1"/>
  <c r="DJ27" i="13" s="1"/>
  <c r="AP56" i="13"/>
  <c r="AV56" i="13" s="1"/>
  <c r="BB56" i="13" s="1"/>
  <c r="BH56" i="13" s="1"/>
  <c r="BN56" i="13" s="1"/>
  <c r="BT56" i="13" s="1"/>
  <c r="BZ56" i="13" s="1"/>
  <c r="CF56" i="13" s="1"/>
  <c r="CL56" i="13" s="1"/>
  <c r="CR56" i="13" s="1"/>
  <c r="CX56" i="13" s="1"/>
  <c r="DD56" i="13" s="1"/>
  <c r="DJ56" i="13" s="1"/>
  <c r="AJ59" i="13"/>
  <c r="AP59" i="13" s="1"/>
  <c r="AV59" i="13" s="1"/>
  <c r="BB59" i="13" s="1"/>
  <c r="BH59" i="13" s="1"/>
  <c r="BN59" i="13" s="1"/>
  <c r="BT59" i="13" s="1"/>
  <c r="BZ59" i="13" s="1"/>
  <c r="CF59" i="13" s="1"/>
  <c r="CL59" i="13" s="1"/>
  <c r="CR59" i="13" s="1"/>
  <c r="CX59" i="13" s="1"/>
  <c r="DD59" i="13" s="1"/>
  <c r="DJ59" i="13" s="1"/>
  <c r="AJ35" i="13"/>
  <c r="AP35" i="13" s="1"/>
  <c r="AV35" i="13" s="1"/>
  <c r="BB35" i="13" s="1"/>
  <c r="BH35" i="13" s="1"/>
  <c r="BN35" i="13" s="1"/>
  <c r="BT35" i="13" s="1"/>
  <c r="BZ35" i="13" s="1"/>
  <c r="CF35" i="13" s="1"/>
  <c r="CL35" i="13" s="1"/>
  <c r="CR35" i="13" s="1"/>
  <c r="CX35" i="13" s="1"/>
  <c r="DD35" i="13" s="1"/>
  <c r="DJ35" i="13" s="1"/>
  <c r="AJ110" i="13"/>
  <c r="AJ7" i="13"/>
  <c r="AJ25" i="13"/>
  <c r="AP25" i="13" s="1"/>
  <c r="AV25" i="13" s="1"/>
  <c r="BB25" i="13" s="1"/>
  <c r="BH25" i="13" s="1"/>
  <c r="BN25" i="13" s="1"/>
  <c r="BT25" i="13" s="1"/>
  <c r="BZ25" i="13" s="1"/>
  <c r="CF25" i="13" s="1"/>
  <c r="CL25" i="13" s="1"/>
  <c r="CR25" i="13" s="1"/>
  <c r="CX25" i="13" s="1"/>
  <c r="DD25" i="13" s="1"/>
  <c r="DJ25" i="13" s="1"/>
  <c r="AP33" i="13"/>
  <c r="AV33" i="13" s="1"/>
  <c r="BB33" i="13" s="1"/>
  <c r="BH33" i="13" s="1"/>
  <c r="BN33" i="13" s="1"/>
  <c r="BT33" i="13" s="1"/>
  <c r="BZ33" i="13" s="1"/>
  <c r="CF33" i="13" s="1"/>
  <c r="CL33" i="13" s="1"/>
  <c r="CR33" i="13" s="1"/>
  <c r="CX33" i="13" s="1"/>
  <c r="DD33" i="13" s="1"/>
  <c r="DJ33" i="13" s="1"/>
  <c r="AJ81" i="13"/>
  <c r="AP81" i="13" s="1"/>
  <c r="AV81" i="13" s="1"/>
  <c r="BB81" i="13" s="1"/>
  <c r="BH81" i="13" s="1"/>
  <c r="BN81" i="13" s="1"/>
  <c r="BT81" i="13" s="1"/>
  <c r="BZ81" i="13" s="1"/>
  <c r="CF81" i="13" s="1"/>
  <c r="CL81" i="13" s="1"/>
  <c r="CR81" i="13" s="1"/>
  <c r="CX81" i="13" s="1"/>
  <c r="DD81" i="13" s="1"/>
  <c r="DJ81" i="13" s="1"/>
  <c r="AP90" i="13"/>
  <c r="AV90" i="13" s="1"/>
  <c r="BB90" i="13" s="1"/>
  <c r="BH90" i="13" s="1"/>
  <c r="BN90" i="13" s="1"/>
  <c r="BT90" i="13" s="1"/>
  <c r="BZ90" i="13" s="1"/>
  <c r="CF90" i="13" s="1"/>
  <c r="CL90" i="13" s="1"/>
  <c r="CR90" i="13" s="1"/>
  <c r="CX90" i="13" s="1"/>
  <c r="DD90" i="13" s="1"/>
  <c r="DJ90" i="13" s="1"/>
  <c r="AJ125" i="13"/>
  <c r="AP125" i="13" s="1"/>
  <c r="AV125" i="13" s="1"/>
  <c r="BB125" i="13" s="1"/>
  <c r="BH125" i="13" s="1"/>
  <c r="BN125" i="13" s="1"/>
  <c r="BT125" i="13" s="1"/>
  <c r="BZ125" i="13" s="1"/>
  <c r="CF125" i="13" s="1"/>
  <c r="CL125" i="13" s="1"/>
  <c r="CR125" i="13" s="1"/>
  <c r="CX125" i="13" s="1"/>
  <c r="DD125" i="13" s="1"/>
  <c r="DJ125" i="13" s="1"/>
  <c r="AP54" i="13"/>
  <c r="AV54" i="13" s="1"/>
  <c r="BB54" i="13" s="1"/>
  <c r="BH54" i="13" s="1"/>
  <c r="BN54" i="13" s="1"/>
  <c r="BT54" i="13" s="1"/>
  <c r="BZ54" i="13" s="1"/>
  <c r="CF54" i="13" s="1"/>
  <c r="CL54" i="13" s="1"/>
  <c r="CR54" i="13" s="1"/>
  <c r="CX54" i="13" s="1"/>
  <c r="DD54" i="13" s="1"/>
  <c r="DJ54" i="13" s="1"/>
  <c r="AP93" i="13"/>
  <c r="AV93" i="13" s="1"/>
  <c r="BB93" i="13" s="1"/>
  <c r="BH93" i="13" s="1"/>
  <c r="BN93" i="13" s="1"/>
  <c r="BT93" i="13" s="1"/>
  <c r="BZ93" i="13" s="1"/>
  <c r="CF93" i="13" s="1"/>
  <c r="CL93" i="13" s="1"/>
  <c r="CR93" i="13" s="1"/>
  <c r="CX93" i="13" s="1"/>
  <c r="DD93" i="13" s="1"/>
  <c r="DJ93" i="13" s="1"/>
  <c r="AR133" i="13"/>
  <c r="Z133" i="13"/>
  <c r="AP46" i="13"/>
  <c r="AV46" i="13" s="1"/>
  <c r="BB46" i="13" s="1"/>
  <c r="BH46" i="13" s="1"/>
  <c r="BN46" i="13" s="1"/>
  <c r="BT46" i="13" s="1"/>
  <c r="BZ46" i="13" s="1"/>
  <c r="CF46" i="13" s="1"/>
  <c r="CL46" i="13" s="1"/>
  <c r="CR46" i="13" s="1"/>
  <c r="CX46" i="13" s="1"/>
  <c r="DD46" i="13" s="1"/>
  <c r="DJ46" i="13" s="1"/>
  <c r="AP58" i="13"/>
  <c r="AV58" i="13" s="1"/>
  <c r="BB58" i="13" s="1"/>
  <c r="BH58" i="13" s="1"/>
  <c r="BN58" i="13" s="1"/>
  <c r="BT58" i="13" s="1"/>
  <c r="BZ58" i="13" s="1"/>
  <c r="CF58" i="13" s="1"/>
  <c r="CL58" i="13" s="1"/>
  <c r="CR58" i="13" s="1"/>
  <c r="CX58" i="13" s="1"/>
  <c r="DD58" i="13" s="1"/>
  <c r="DJ58" i="13" s="1"/>
  <c r="AP67" i="13"/>
  <c r="AV67" i="13" s="1"/>
  <c r="BB67" i="13" s="1"/>
  <c r="BH67" i="13" s="1"/>
  <c r="BN67" i="13" s="1"/>
  <c r="BT67" i="13" s="1"/>
  <c r="BZ67" i="13" s="1"/>
  <c r="CF67" i="13" s="1"/>
  <c r="CL67" i="13" s="1"/>
  <c r="CR67" i="13" s="1"/>
  <c r="CX67" i="13" s="1"/>
  <c r="DD67" i="13" s="1"/>
  <c r="DJ67" i="13" s="1"/>
  <c r="AJ111" i="13"/>
  <c r="AP111" i="13" s="1"/>
  <c r="AV111" i="13" s="1"/>
  <c r="BB111" i="13" s="1"/>
  <c r="BH111" i="13" s="1"/>
  <c r="BN111" i="13" s="1"/>
  <c r="BT111" i="13" s="1"/>
  <c r="BZ111" i="13" s="1"/>
  <c r="CF111" i="13" s="1"/>
  <c r="CL111" i="13" s="1"/>
  <c r="CR111" i="13" s="1"/>
  <c r="CX111" i="13" s="1"/>
  <c r="DD111" i="13" s="1"/>
  <c r="DJ111" i="13" s="1"/>
  <c r="CN133" i="13"/>
  <c r="CN135" i="13" s="1"/>
  <c r="AX133" i="13"/>
  <c r="AX135" i="13" s="1"/>
  <c r="AJ45" i="13"/>
  <c r="AP45" i="13" s="1"/>
  <c r="AV45" i="13" s="1"/>
  <c r="BB45" i="13" s="1"/>
  <c r="BH45" i="13" s="1"/>
  <c r="BN45" i="13" s="1"/>
  <c r="BT45" i="13" s="1"/>
  <c r="BZ45" i="13" s="1"/>
  <c r="CF45" i="13" s="1"/>
  <c r="CL45" i="13" s="1"/>
  <c r="CR45" i="13" s="1"/>
  <c r="CX45" i="13" s="1"/>
  <c r="DD45" i="13" s="1"/>
  <c r="DJ45" i="13" s="1"/>
  <c r="AJ62" i="13"/>
  <c r="AP62" i="13" s="1"/>
  <c r="AV62" i="13" s="1"/>
  <c r="BB62" i="13" s="1"/>
  <c r="BH62" i="13" s="1"/>
  <c r="BN62" i="13" s="1"/>
  <c r="BT62" i="13" s="1"/>
  <c r="BZ62" i="13" s="1"/>
  <c r="CF62" i="13" s="1"/>
  <c r="CL62" i="13" s="1"/>
  <c r="CR62" i="13" s="1"/>
  <c r="CX62" i="13" s="1"/>
  <c r="DD62" i="13" s="1"/>
  <c r="DJ62" i="13" s="1"/>
  <c r="AP124" i="13"/>
  <c r="AV124" i="13" s="1"/>
  <c r="BB124" i="13" s="1"/>
  <c r="BH124" i="13" s="1"/>
  <c r="BN124" i="13" s="1"/>
  <c r="BT124" i="13" s="1"/>
  <c r="BZ124" i="13" s="1"/>
  <c r="CF124" i="13" s="1"/>
  <c r="CL124" i="13" s="1"/>
  <c r="CR124" i="13" s="1"/>
  <c r="CX124" i="13" s="1"/>
  <c r="DD124" i="13" s="1"/>
  <c r="DJ124" i="13" s="1"/>
  <c r="BD133" i="13"/>
  <c r="BD135" i="13" s="1"/>
  <c r="AP28" i="13"/>
  <c r="AV28" i="13" s="1"/>
  <c r="BB28" i="13" s="1"/>
  <c r="BH28" i="13" s="1"/>
  <c r="BN28" i="13" s="1"/>
  <c r="BT28" i="13" s="1"/>
  <c r="BZ28" i="13" s="1"/>
  <c r="CF28" i="13" s="1"/>
  <c r="CL28" i="13" s="1"/>
  <c r="CR28" i="13" s="1"/>
  <c r="CX28" i="13" s="1"/>
  <c r="DD28" i="13" s="1"/>
  <c r="DJ28" i="13" s="1"/>
  <c r="AJ31" i="13"/>
  <c r="AP31" i="13" s="1"/>
  <c r="AV31" i="13" s="1"/>
  <c r="BB31" i="13" s="1"/>
  <c r="BH31" i="13" s="1"/>
  <c r="BN31" i="13" s="1"/>
  <c r="BT31" i="13" s="1"/>
  <c r="BZ31" i="13" s="1"/>
  <c r="CF31" i="13" s="1"/>
  <c r="CL31" i="13" s="1"/>
  <c r="CR31" i="13" s="1"/>
  <c r="CX31" i="13" s="1"/>
  <c r="DD31" i="13" s="1"/>
  <c r="DJ31" i="13" s="1"/>
  <c r="AP57" i="13"/>
  <c r="AV57" i="13" s="1"/>
  <c r="BB57" i="13" s="1"/>
  <c r="BH57" i="13" s="1"/>
  <c r="BN57" i="13" s="1"/>
  <c r="BT57" i="13" s="1"/>
  <c r="BZ57" i="13" s="1"/>
  <c r="CF57" i="13" s="1"/>
  <c r="CL57" i="13" s="1"/>
  <c r="CR57" i="13" s="1"/>
  <c r="CX57" i="13" s="1"/>
  <c r="DD57" i="13" s="1"/>
  <c r="DJ57" i="13" s="1"/>
  <c r="AJ79" i="13"/>
  <c r="AP79" i="13" s="1"/>
  <c r="AV79" i="13" s="1"/>
  <c r="BB79" i="13" s="1"/>
  <c r="BH79" i="13" s="1"/>
  <c r="BN79" i="13" s="1"/>
  <c r="BT79" i="13" s="1"/>
  <c r="BZ79" i="13" s="1"/>
  <c r="CF79" i="13" s="1"/>
  <c r="CL79" i="13" s="1"/>
  <c r="CR79" i="13" s="1"/>
  <c r="CX79" i="13" s="1"/>
  <c r="DD79" i="13" s="1"/>
  <c r="DJ79" i="13" s="1"/>
  <c r="AP101" i="13"/>
  <c r="AV101" i="13" s="1"/>
  <c r="BB101" i="13" s="1"/>
  <c r="BH101" i="13" s="1"/>
  <c r="BN101" i="13" s="1"/>
  <c r="BT101" i="13" s="1"/>
  <c r="BZ101" i="13" s="1"/>
  <c r="CF101" i="13" s="1"/>
  <c r="CL101" i="13" s="1"/>
  <c r="CR101" i="13" s="1"/>
  <c r="CX101" i="13" s="1"/>
  <c r="DD101" i="13" s="1"/>
  <c r="DJ101" i="13" s="1"/>
  <c r="AJ118" i="13"/>
  <c r="AP118" i="13" s="1"/>
  <c r="AV118" i="13" s="1"/>
  <c r="BB118" i="13" s="1"/>
  <c r="BH118" i="13" s="1"/>
  <c r="BN118" i="13" s="1"/>
  <c r="BT118" i="13" s="1"/>
  <c r="BZ118" i="13" s="1"/>
  <c r="CF118" i="13" s="1"/>
  <c r="CL118" i="13" s="1"/>
  <c r="CR118" i="13" s="1"/>
  <c r="CX118" i="13" s="1"/>
  <c r="DD118" i="13" s="1"/>
  <c r="DJ118" i="13" s="1"/>
  <c r="AV130" i="13"/>
  <c r="BB130" i="13" s="1"/>
  <c r="BH130" i="13" s="1"/>
  <c r="BN130" i="13" s="1"/>
  <c r="BT130" i="13" s="1"/>
  <c r="BZ130" i="13" s="1"/>
  <c r="CF130" i="13" s="1"/>
  <c r="CL130" i="13" s="1"/>
  <c r="CR130" i="13" s="1"/>
  <c r="CX130" i="13" s="1"/>
  <c r="DD130" i="13" s="1"/>
  <c r="DJ130" i="13" s="1"/>
  <c r="AP127" i="13"/>
  <c r="AV127" i="13" s="1"/>
  <c r="BB127" i="13" s="1"/>
  <c r="BH127" i="13" s="1"/>
  <c r="BN127" i="13" s="1"/>
  <c r="BT127" i="13" s="1"/>
  <c r="BZ127" i="13" s="1"/>
  <c r="CF127" i="13" s="1"/>
  <c r="CL127" i="13" s="1"/>
  <c r="CR127" i="13" s="1"/>
  <c r="CX127" i="13" s="1"/>
  <c r="DD127" i="13" s="1"/>
  <c r="DJ127" i="13" s="1"/>
  <c r="AJ132" i="13"/>
  <c r="AP132" i="13" s="1"/>
  <c r="AV132" i="13" s="1"/>
  <c r="BB132" i="13" s="1"/>
  <c r="BH132" i="13" s="1"/>
  <c r="BN132" i="13" s="1"/>
  <c r="BT132" i="13" s="1"/>
  <c r="BZ132" i="13" s="1"/>
  <c r="CF132" i="13" s="1"/>
  <c r="CL132" i="13" s="1"/>
  <c r="CR132" i="13" s="1"/>
  <c r="CX132" i="13" s="1"/>
  <c r="DD132" i="13" s="1"/>
  <c r="DJ132" i="13" s="1"/>
  <c r="AJ95" i="13"/>
  <c r="AP95" i="13" s="1"/>
  <c r="AV95" i="13" s="1"/>
  <c r="BB95" i="13" s="1"/>
  <c r="BH95" i="13" s="1"/>
  <c r="BN95" i="13" s="1"/>
  <c r="BT95" i="13" s="1"/>
  <c r="BZ95" i="13" s="1"/>
  <c r="CF95" i="13" s="1"/>
  <c r="CL95" i="13" s="1"/>
  <c r="CR95" i="13" s="1"/>
  <c r="CX95" i="13" s="1"/>
  <c r="DD95" i="13" s="1"/>
  <c r="DJ95" i="13" s="1"/>
  <c r="DH38" i="13"/>
  <c r="AP83" i="13"/>
  <c r="AV83" i="13" s="1"/>
  <c r="BB83" i="13" s="1"/>
  <c r="BH83" i="13" s="1"/>
  <c r="BN83" i="13" s="1"/>
  <c r="BT83" i="13" s="1"/>
  <c r="BZ83" i="13" s="1"/>
  <c r="CF83" i="13" s="1"/>
  <c r="CL83" i="13" s="1"/>
  <c r="CR83" i="13" s="1"/>
  <c r="CX83" i="13" s="1"/>
  <c r="DD83" i="13" s="1"/>
  <c r="DJ83" i="13" s="1"/>
  <c r="AJ75" i="13"/>
  <c r="AP75" i="13" s="1"/>
  <c r="AV75" i="13" s="1"/>
  <c r="BB75" i="13" s="1"/>
  <c r="BH75" i="13" s="1"/>
  <c r="BN75" i="13" s="1"/>
  <c r="BT75" i="13" s="1"/>
  <c r="BZ75" i="13" s="1"/>
  <c r="CF75" i="13" s="1"/>
  <c r="CL75" i="13" s="1"/>
  <c r="CR75" i="13" s="1"/>
  <c r="CX75" i="13" s="1"/>
  <c r="DD75" i="13" s="1"/>
  <c r="DJ75" i="13" s="1"/>
  <c r="AP99" i="13"/>
  <c r="AV99" i="13" s="1"/>
  <c r="BB99" i="13" s="1"/>
  <c r="BH99" i="13" s="1"/>
  <c r="BN99" i="13" s="1"/>
  <c r="BT99" i="13" s="1"/>
  <c r="BZ99" i="13" s="1"/>
  <c r="CF99" i="13" s="1"/>
  <c r="CL99" i="13" s="1"/>
  <c r="CR99" i="13" s="1"/>
  <c r="CX99" i="13" s="1"/>
  <c r="DD99" i="13" s="1"/>
  <c r="DJ99" i="13" s="1"/>
  <c r="AJ116" i="13"/>
  <c r="AP116" i="13" s="1"/>
  <c r="AV116" i="13" s="1"/>
  <c r="BB116" i="13" s="1"/>
  <c r="BH116" i="13" s="1"/>
  <c r="BN116" i="13" s="1"/>
  <c r="BT116" i="13" s="1"/>
  <c r="BZ116" i="13" s="1"/>
  <c r="CF116" i="13" s="1"/>
  <c r="CL116" i="13" s="1"/>
  <c r="CR116" i="13" s="1"/>
  <c r="CX116" i="13" s="1"/>
  <c r="DD116" i="13" s="1"/>
  <c r="DJ116" i="13" s="1"/>
  <c r="AP128" i="13"/>
  <c r="AV128" i="13" s="1"/>
  <c r="BB128" i="13" s="1"/>
  <c r="BH128" i="13" s="1"/>
  <c r="BN128" i="13" s="1"/>
  <c r="BT128" i="13" s="1"/>
  <c r="BZ128" i="13" s="1"/>
  <c r="CF128" i="13" s="1"/>
  <c r="CL128" i="13" s="1"/>
  <c r="CR128" i="13" s="1"/>
  <c r="CX128" i="13" s="1"/>
  <c r="DD128" i="13" s="1"/>
  <c r="DJ128" i="13" s="1"/>
  <c r="AJ88" i="13"/>
  <c r="AP88" i="13" s="1"/>
  <c r="AV88" i="13" s="1"/>
  <c r="BB88" i="13" s="1"/>
  <c r="BH88" i="13" s="1"/>
  <c r="BN88" i="13" s="1"/>
  <c r="BT88" i="13" s="1"/>
  <c r="BZ88" i="13" s="1"/>
  <c r="CF88" i="13" s="1"/>
  <c r="CL88" i="13" s="1"/>
  <c r="CR88" i="13" s="1"/>
  <c r="CX88" i="13" s="1"/>
  <c r="DD88" i="13" s="1"/>
  <c r="DJ88" i="13" s="1"/>
  <c r="AJ105" i="13"/>
  <c r="AP105" i="13" s="1"/>
  <c r="AV105" i="13" s="1"/>
  <c r="BB105" i="13" s="1"/>
  <c r="BH105" i="13" s="1"/>
  <c r="BN105" i="13" s="1"/>
  <c r="BT105" i="13" s="1"/>
  <c r="BZ105" i="13" s="1"/>
  <c r="CF105" i="13" s="1"/>
  <c r="CL105" i="13" s="1"/>
  <c r="CR105" i="13" s="1"/>
  <c r="CX105" i="13" s="1"/>
  <c r="DD105" i="13" s="1"/>
  <c r="DJ105" i="13" s="1"/>
  <c r="AP108" i="13"/>
  <c r="AV108" i="13" s="1"/>
  <c r="BB108" i="13" s="1"/>
  <c r="BH108" i="13" s="1"/>
  <c r="BN108" i="13" s="1"/>
  <c r="BT108" i="13" s="1"/>
  <c r="BZ108" i="13" s="1"/>
  <c r="CF108" i="13" s="1"/>
  <c r="CL108" i="13" s="1"/>
  <c r="CR108" i="13" s="1"/>
  <c r="CX108" i="13" s="1"/>
  <c r="DD108" i="13" s="1"/>
  <c r="DJ108" i="13" s="1"/>
  <c r="AP129" i="13"/>
  <c r="AV129" i="13" s="1"/>
  <c r="BB129" i="13" s="1"/>
  <c r="BH129" i="13" s="1"/>
  <c r="BN129" i="13" s="1"/>
  <c r="BT129" i="13" s="1"/>
  <c r="BZ129" i="13" s="1"/>
  <c r="CF129" i="13" s="1"/>
  <c r="CL129" i="13" s="1"/>
  <c r="CR129" i="13" s="1"/>
  <c r="CX129" i="13" s="1"/>
  <c r="DD129" i="13" s="1"/>
  <c r="AP85" i="13"/>
  <c r="AV85" i="13" s="1"/>
  <c r="BB85" i="13" s="1"/>
  <c r="BH85" i="13" s="1"/>
  <c r="BN85" i="13" s="1"/>
  <c r="BT85" i="13" s="1"/>
  <c r="BZ85" i="13" s="1"/>
  <c r="CF85" i="13" s="1"/>
  <c r="CL85" i="13" s="1"/>
  <c r="CR85" i="13" s="1"/>
  <c r="CX85" i="13" s="1"/>
  <c r="DD85" i="13" s="1"/>
  <c r="DJ85" i="13" s="1"/>
  <c r="AJ9" i="13"/>
  <c r="AP9" i="13" s="1"/>
  <c r="AV9" i="13" s="1"/>
  <c r="BB9" i="13" s="1"/>
  <c r="BH9" i="13" s="1"/>
  <c r="BN9" i="13" s="1"/>
  <c r="BT9" i="13" s="1"/>
  <c r="BZ9" i="13" s="1"/>
  <c r="CF9" i="13" s="1"/>
  <c r="CL9" i="13" s="1"/>
  <c r="CR9" i="13" s="1"/>
  <c r="CX9" i="13" s="1"/>
  <c r="DD9" i="13" s="1"/>
  <c r="DJ9" i="13" s="1"/>
  <c r="AP11" i="13"/>
  <c r="AV11" i="13" s="1"/>
  <c r="BB11" i="13" s="1"/>
  <c r="BH11" i="13" s="1"/>
  <c r="BN11" i="13" s="1"/>
  <c r="BT11" i="13" s="1"/>
  <c r="BZ11" i="13" s="1"/>
  <c r="CF11" i="13" s="1"/>
  <c r="CL11" i="13" s="1"/>
  <c r="CR11" i="13" s="1"/>
  <c r="CX11" i="13" s="1"/>
  <c r="DD11" i="13" s="1"/>
  <c r="DJ11" i="13" s="1"/>
  <c r="CD133" i="13"/>
  <c r="AJ6" i="13"/>
  <c r="AP6" i="13" s="1"/>
  <c r="AV6" i="13" s="1"/>
  <c r="BB6" i="13" s="1"/>
  <c r="BH6" i="13" s="1"/>
  <c r="BN6" i="13" s="1"/>
  <c r="BT6" i="13" s="1"/>
  <c r="BZ6" i="13" s="1"/>
  <c r="CF6" i="13" s="1"/>
  <c r="CL6" i="13" s="1"/>
  <c r="CR6" i="13" s="1"/>
  <c r="CX6" i="13" s="1"/>
  <c r="DD6" i="13" s="1"/>
  <c r="DJ6" i="13" s="1"/>
  <c r="AH133" i="13"/>
  <c r="BR133" i="13"/>
  <c r="BL133" i="13"/>
  <c r="BX133" i="13"/>
  <c r="BV133" i="13"/>
  <c r="BV135" i="13" s="1"/>
  <c r="AZ133" i="13"/>
  <c r="AF133" i="13"/>
  <c r="CB133" i="13"/>
  <c r="CB135" i="13" s="1"/>
  <c r="CV133" i="13"/>
  <c r="AL133" i="13"/>
  <c r="CH133" i="13"/>
  <c r="CH135" i="13" s="1"/>
  <c r="AN133" i="13"/>
  <c r="CJ133" i="13"/>
  <c r="AP7" i="13"/>
  <c r="AV7" i="13" s="1"/>
  <c r="BB7" i="13" s="1"/>
  <c r="BH7" i="13" s="1"/>
  <c r="BN7" i="13" s="1"/>
  <c r="BT7" i="13" s="1"/>
  <c r="BZ7" i="13" s="1"/>
  <c r="CF7" i="13" s="1"/>
  <c r="CL7" i="13" s="1"/>
  <c r="CR7" i="13" s="1"/>
  <c r="CX7" i="13" s="1"/>
  <c r="DD7" i="13" s="1"/>
  <c r="DJ7" i="13" s="1"/>
  <c r="AP10" i="13"/>
  <c r="AV10" i="13" s="1"/>
  <c r="BB10" i="13" s="1"/>
  <c r="BH10" i="13" s="1"/>
  <c r="BN10" i="13" s="1"/>
  <c r="BT10" i="13" s="1"/>
  <c r="BZ10" i="13" s="1"/>
  <c r="CF10" i="13" s="1"/>
  <c r="CL10" i="13" s="1"/>
  <c r="CR10" i="13" s="1"/>
  <c r="CX10" i="13" s="1"/>
  <c r="DD10" i="13" s="1"/>
  <c r="DJ10" i="13" s="1"/>
  <c r="AJ14" i="13"/>
  <c r="AP14" i="13" s="1"/>
  <c r="AV14" i="13" s="1"/>
  <c r="BB14" i="13" s="1"/>
  <c r="BH14" i="13" s="1"/>
  <c r="BN14" i="13" s="1"/>
  <c r="BT14" i="13" s="1"/>
  <c r="BZ14" i="13" s="1"/>
  <c r="CF14" i="13" s="1"/>
  <c r="CL14" i="13" s="1"/>
  <c r="CR14" i="13" s="1"/>
  <c r="CX14" i="13" s="1"/>
  <c r="DD14" i="13" s="1"/>
  <c r="DJ14" i="13" s="1"/>
  <c r="AJ17" i="13"/>
  <c r="AP17" i="13" s="1"/>
  <c r="AV17" i="13" s="1"/>
  <c r="BB17" i="13" s="1"/>
  <c r="BH17" i="13" s="1"/>
  <c r="BN17" i="13" s="1"/>
  <c r="BT17" i="13" s="1"/>
  <c r="BZ17" i="13" s="1"/>
  <c r="CF17" i="13" s="1"/>
  <c r="CL17" i="13" s="1"/>
  <c r="CR17" i="13" s="1"/>
  <c r="CX17" i="13" s="1"/>
  <c r="DD17" i="13" s="1"/>
  <c r="DJ17" i="13" s="1"/>
  <c r="CT133" i="13"/>
  <c r="AB5" i="13"/>
  <c r="AJ16" i="13"/>
  <c r="AP16" i="13" s="1"/>
  <c r="AV16" i="13" s="1"/>
  <c r="BB16" i="13" s="1"/>
  <c r="BH16" i="13" s="1"/>
  <c r="BN16" i="13" s="1"/>
  <c r="BT16" i="13" s="1"/>
  <c r="BZ16" i="13" s="1"/>
  <c r="CF16" i="13" s="1"/>
  <c r="CL16" i="13" s="1"/>
  <c r="CR16" i="13" s="1"/>
  <c r="CX16" i="13" s="1"/>
  <c r="DD16" i="13" s="1"/>
  <c r="DJ16" i="13" s="1"/>
  <c r="AJ13" i="13"/>
  <c r="AP13" i="13" s="1"/>
  <c r="AV13" i="13" s="1"/>
  <c r="BB13" i="13" s="1"/>
  <c r="BH13" i="13" s="1"/>
  <c r="BN13" i="13" s="1"/>
  <c r="BT13" i="13" s="1"/>
  <c r="BZ13" i="13" s="1"/>
  <c r="CF13" i="13" s="1"/>
  <c r="CL13" i="13" s="1"/>
  <c r="CR13" i="13" s="1"/>
  <c r="CX13" i="13" s="1"/>
  <c r="DD13" i="13" s="1"/>
  <c r="DJ13" i="13" s="1"/>
  <c r="AP19" i="13"/>
  <c r="AV19" i="13" s="1"/>
  <c r="BB19" i="13" s="1"/>
  <c r="BH19" i="13" s="1"/>
  <c r="BN19" i="13" s="1"/>
  <c r="BT19" i="13" s="1"/>
  <c r="BZ19" i="13" s="1"/>
  <c r="CF19" i="13" s="1"/>
  <c r="CL19" i="13" s="1"/>
  <c r="CR19" i="13" s="1"/>
  <c r="CX19" i="13" s="1"/>
  <c r="DD19" i="13" s="1"/>
  <c r="DJ19" i="13" s="1"/>
  <c r="BF133" i="13"/>
  <c r="CZ133" i="13"/>
  <c r="AT133" i="13"/>
  <c r="CP133" i="13"/>
  <c r="BJ133" i="13"/>
  <c r="BJ135" i="13" s="1"/>
  <c r="BP133" i="13"/>
  <c r="BP135" i="13" s="1"/>
  <c r="AJ15" i="13"/>
  <c r="AP15" i="13" s="1"/>
  <c r="AV15" i="13" s="1"/>
  <c r="BB15" i="13" s="1"/>
  <c r="BH15" i="13" s="1"/>
  <c r="BN15" i="13" s="1"/>
  <c r="BT15" i="13" s="1"/>
  <c r="BZ15" i="13" s="1"/>
  <c r="CF15" i="13" s="1"/>
  <c r="CL15" i="13" s="1"/>
  <c r="CR15" i="13" s="1"/>
  <c r="CX15" i="13" s="1"/>
  <c r="DD15" i="13" s="1"/>
  <c r="DJ15" i="13" s="1"/>
  <c r="AJ29" i="13"/>
  <c r="AP29" i="13" s="1"/>
  <c r="AV29" i="13" s="1"/>
  <c r="BB29" i="13" s="1"/>
  <c r="BH29" i="13" s="1"/>
  <c r="BN29" i="13" s="1"/>
  <c r="BT29" i="13" s="1"/>
  <c r="BZ29" i="13" s="1"/>
  <c r="CF29" i="13" s="1"/>
  <c r="CL29" i="13" s="1"/>
  <c r="CR29" i="13" s="1"/>
  <c r="CX29" i="13" s="1"/>
  <c r="DD29" i="13" s="1"/>
  <c r="DJ29" i="13" s="1"/>
  <c r="AJ44" i="13"/>
  <c r="AP44" i="13" s="1"/>
  <c r="AV44" i="13" s="1"/>
  <c r="BB44" i="13" s="1"/>
  <c r="BH44" i="13" s="1"/>
  <c r="BN44" i="13" s="1"/>
  <c r="BT44" i="13" s="1"/>
  <c r="BZ44" i="13" s="1"/>
  <c r="CF44" i="13" s="1"/>
  <c r="CL44" i="13" s="1"/>
  <c r="CR44" i="13" s="1"/>
  <c r="CX44" i="13" s="1"/>
  <c r="DD44" i="13" s="1"/>
  <c r="DJ44" i="13" s="1"/>
  <c r="AJ21" i="13"/>
  <c r="AP21" i="13" s="1"/>
  <c r="AV21" i="13" s="1"/>
  <c r="BB21" i="13" s="1"/>
  <c r="BH21" i="13" s="1"/>
  <c r="BN21" i="13" s="1"/>
  <c r="BT21" i="13" s="1"/>
  <c r="BZ21" i="13" s="1"/>
  <c r="CF21" i="13" s="1"/>
  <c r="CL21" i="13" s="1"/>
  <c r="CR21" i="13" s="1"/>
  <c r="CX21" i="13" s="1"/>
  <c r="DD21" i="13" s="1"/>
  <c r="DJ21" i="13" s="1"/>
  <c r="AV37" i="13"/>
  <c r="BB37" i="13" s="1"/>
  <c r="BH37" i="13" s="1"/>
  <c r="BN37" i="13" s="1"/>
  <c r="BT37" i="13" s="1"/>
  <c r="BZ37" i="13" s="1"/>
  <c r="CF37" i="13" s="1"/>
  <c r="CL37" i="13" s="1"/>
  <c r="CR37" i="13" s="1"/>
  <c r="CX37" i="13" s="1"/>
  <c r="DD37" i="13" s="1"/>
  <c r="DJ37" i="13" s="1"/>
  <c r="AP49" i="13"/>
  <c r="AV49" i="13" s="1"/>
  <c r="BB49" i="13" s="1"/>
  <c r="BH49" i="13" s="1"/>
  <c r="BN49" i="13" s="1"/>
  <c r="BT49" i="13" s="1"/>
  <c r="BZ49" i="13" s="1"/>
  <c r="CF49" i="13" s="1"/>
  <c r="CL49" i="13" s="1"/>
  <c r="CR49" i="13" s="1"/>
  <c r="CX49" i="13" s="1"/>
  <c r="DD49" i="13" s="1"/>
  <c r="DJ49" i="13" s="1"/>
  <c r="AD36" i="13"/>
  <c r="AJ36" i="13" s="1"/>
  <c r="AP36" i="13" s="1"/>
  <c r="AV36" i="13" s="1"/>
  <c r="BB36" i="13" s="1"/>
  <c r="BH36" i="13" s="1"/>
  <c r="BN36" i="13" s="1"/>
  <c r="BT36" i="13" s="1"/>
  <c r="BZ36" i="13" s="1"/>
  <c r="CF36" i="13" s="1"/>
  <c r="CL36" i="13" s="1"/>
  <c r="CR36" i="13" s="1"/>
  <c r="CX36" i="13" s="1"/>
  <c r="DD36" i="13" s="1"/>
  <c r="DJ36" i="13" s="1"/>
  <c r="AV42" i="13"/>
  <c r="BB42" i="13" s="1"/>
  <c r="BH42" i="13" s="1"/>
  <c r="BN42" i="13" s="1"/>
  <c r="BT42" i="13" s="1"/>
  <c r="BZ42" i="13" s="1"/>
  <c r="CF42" i="13" s="1"/>
  <c r="AP48" i="13"/>
  <c r="AV48" i="13" s="1"/>
  <c r="BB48" i="13" s="1"/>
  <c r="BH48" i="13" s="1"/>
  <c r="BN48" i="13" s="1"/>
  <c r="BT48" i="13" s="1"/>
  <c r="BZ48" i="13" s="1"/>
  <c r="CF48" i="13" s="1"/>
  <c r="CL48" i="13" s="1"/>
  <c r="CR48" i="13" s="1"/>
  <c r="CX48" i="13" s="1"/>
  <c r="DD48" i="13" s="1"/>
  <c r="DJ48" i="13" s="1"/>
  <c r="AJ18" i="13"/>
  <c r="AP18" i="13" s="1"/>
  <c r="AV18" i="13" s="1"/>
  <c r="BB18" i="13" s="1"/>
  <c r="BH18" i="13" s="1"/>
  <c r="BN18" i="13" s="1"/>
  <c r="BT18" i="13" s="1"/>
  <c r="BZ18" i="13" s="1"/>
  <c r="CF18" i="13" s="1"/>
  <c r="CL18" i="13" s="1"/>
  <c r="CR18" i="13" s="1"/>
  <c r="CX18" i="13" s="1"/>
  <c r="DD18" i="13" s="1"/>
  <c r="DJ18" i="13" s="1"/>
  <c r="AP22" i="13"/>
  <c r="AV22" i="13" s="1"/>
  <c r="BB22" i="13" s="1"/>
  <c r="BH22" i="13" s="1"/>
  <c r="BN22" i="13" s="1"/>
  <c r="BT22" i="13" s="1"/>
  <c r="BZ22" i="13" s="1"/>
  <c r="CF22" i="13" s="1"/>
  <c r="CL22" i="13" s="1"/>
  <c r="CR22" i="13" s="1"/>
  <c r="CX22" i="13" s="1"/>
  <c r="DD22" i="13" s="1"/>
  <c r="DJ22" i="13" s="1"/>
  <c r="AJ26" i="13"/>
  <c r="AP26" i="13" s="1"/>
  <c r="AV26" i="13" s="1"/>
  <c r="BB26" i="13" s="1"/>
  <c r="BH26" i="13" s="1"/>
  <c r="BN26" i="13" s="1"/>
  <c r="BT26" i="13" s="1"/>
  <c r="BZ26" i="13" s="1"/>
  <c r="CF26" i="13" s="1"/>
  <c r="CL26" i="13" s="1"/>
  <c r="CR26" i="13" s="1"/>
  <c r="CX26" i="13" s="1"/>
  <c r="DD26" i="13" s="1"/>
  <c r="DJ26" i="13" s="1"/>
  <c r="AP34" i="13"/>
  <c r="AV34" i="13" s="1"/>
  <c r="BB34" i="13" s="1"/>
  <c r="BH34" i="13" s="1"/>
  <c r="BN34" i="13" s="1"/>
  <c r="BT34" i="13" s="1"/>
  <c r="BZ34" i="13" s="1"/>
  <c r="CF34" i="13" s="1"/>
  <c r="CL34" i="13" s="1"/>
  <c r="CR34" i="13" s="1"/>
  <c r="CX34" i="13" s="1"/>
  <c r="DD34" i="13" s="1"/>
  <c r="DJ34" i="13" s="1"/>
  <c r="AJ50" i="13"/>
  <c r="AP50" i="13" s="1"/>
  <c r="AV50" i="13" s="1"/>
  <c r="BB50" i="13" s="1"/>
  <c r="BH50" i="13" s="1"/>
  <c r="BN50" i="13" s="1"/>
  <c r="BT50" i="13" s="1"/>
  <c r="BZ50" i="13" s="1"/>
  <c r="CF50" i="13" s="1"/>
  <c r="CL50" i="13" s="1"/>
  <c r="CR50" i="13" s="1"/>
  <c r="CX50" i="13" s="1"/>
  <c r="DD50" i="13" s="1"/>
  <c r="DJ50" i="13" s="1"/>
  <c r="AJ64" i="13"/>
  <c r="AP64" i="13" s="1"/>
  <c r="AV64" i="13" s="1"/>
  <c r="BB64" i="13" s="1"/>
  <c r="BH64" i="13" s="1"/>
  <c r="BN64" i="13" s="1"/>
  <c r="BT64" i="13" s="1"/>
  <c r="BZ64" i="13" s="1"/>
  <c r="CF64" i="13" s="1"/>
  <c r="CL64" i="13" s="1"/>
  <c r="CR64" i="13" s="1"/>
  <c r="CX64" i="13" s="1"/>
  <c r="DD64" i="13" s="1"/>
  <c r="DJ64" i="13" s="1"/>
  <c r="AP51" i="13"/>
  <c r="AV51" i="13" s="1"/>
  <c r="BB51" i="13" s="1"/>
  <c r="BH51" i="13" s="1"/>
  <c r="BN51" i="13" s="1"/>
  <c r="BT51" i="13" s="1"/>
  <c r="BZ51" i="13" s="1"/>
  <c r="CF51" i="13" s="1"/>
  <c r="CL51" i="13" s="1"/>
  <c r="CR51" i="13" s="1"/>
  <c r="CX51" i="13" s="1"/>
  <c r="DD51" i="13" s="1"/>
  <c r="DJ51" i="13" s="1"/>
  <c r="AP53" i="13"/>
  <c r="AV53" i="13" s="1"/>
  <c r="BB53" i="13" s="1"/>
  <c r="BH53" i="13" s="1"/>
  <c r="BN53" i="13" s="1"/>
  <c r="BT53" i="13" s="1"/>
  <c r="BZ53" i="13" s="1"/>
  <c r="CF53" i="13" s="1"/>
  <c r="CL53" i="13" s="1"/>
  <c r="CR53" i="13" s="1"/>
  <c r="CX53" i="13" s="1"/>
  <c r="DD53" i="13" s="1"/>
  <c r="DJ53" i="13" s="1"/>
  <c r="AC133" i="13"/>
  <c r="AV69" i="13"/>
  <c r="BB69" i="13" s="1"/>
  <c r="BH69" i="13" s="1"/>
  <c r="BN69" i="13" s="1"/>
  <c r="BT69" i="13" s="1"/>
  <c r="BZ69" i="13" s="1"/>
  <c r="CF69" i="13" s="1"/>
  <c r="CL69" i="13" s="1"/>
  <c r="CR69" i="13" s="1"/>
  <c r="CX69" i="13" s="1"/>
  <c r="DD69" i="13" s="1"/>
  <c r="DJ69" i="13" s="1"/>
  <c r="AV72" i="13"/>
  <c r="BB72" i="13" s="1"/>
  <c r="BH72" i="13" s="1"/>
  <c r="BN72" i="13" s="1"/>
  <c r="BT72" i="13" s="1"/>
  <c r="BZ72" i="13" s="1"/>
  <c r="CF72" i="13" s="1"/>
  <c r="CL72" i="13" s="1"/>
  <c r="CR72" i="13" s="1"/>
  <c r="CX72" i="13" s="1"/>
  <c r="DD72" i="13" s="1"/>
  <c r="DJ72" i="13" s="1"/>
  <c r="AJ70" i="13"/>
  <c r="AP70" i="13" s="1"/>
  <c r="AV70" i="13" s="1"/>
  <c r="BB70" i="13" s="1"/>
  <c r="BH70" i="13" s="1"/>
  <c r="BN70" i="13" s="1"/>
  <c r="BT70" i="13" s="1"/>
  <c r="BZ70" i="13" s="1"/>
  <c r="CF70" i="13" s="1"/>
  <c r="CL70" i="13" s="1"/>
  <c r="CR70" i="13" s="1"/>
  <c r="CX70" i="13" s="1"/>
  <c r="DD70" i="13" s="1"/>
  <c r="DJ70" i="13" s="1"/>
  <c r="AJ73" i="13"/>
  <c r="AP73" i="13" s="1"/>
  <c r="AV73" i="13" s="1"/>
  <c r="BB73" i="13" s="1"/>
  <c r="BH73" i="13" s="1"/>
  <c r="BN73" i="13" s="1"/>
  <c r="BT73" i="13" s="1"/>
  <c r="BZ73" i="13" s="1"/>
  <c r="CF73" i="13" s="1"/>
  <c r="CL73" i="13" s="1"/>
  <c r="CR73" i="13" s="1"/>
  <c r="CX73" i="13" s="1"/>
  <c r="DD73" i="13" s="1"/>
  <c r="DJ73" i="13" s="1"/>
  <c r="CK133" i="13"/>
  <c r="AP74" i="13"/>
  <c r="AV74" i="13" s="1"/>
  <c r="BB74" i="13" s="1"/>
  <c r="BH74" i="13" s="1"/>
  <c r="BN74" i="13" s="1"/>
  <c r="BT74" i="13" s="1"/>
  <c r="BZ74" i="13" s="1"/>
  <c r="CF74" i="13" s="1"/>
  <c r="CL74" i="13" s="1"/>
  <c r="CR74" i="13" s="1"/>
  <c r="CX74" i="13" s="1"/>
  <c r="DD74" i="13" s="1"/>
  <c r="DJ74" i="13" s="1"/>
  <c r="AJ87" i="13"/>
  <c r="AP87" i="13" s="1"/>
  <c r="AV87" i="13" s="1"/>
  <c r="BB87" i="13" s="1"/>
  <c r="BH87" i="13" s="1"/>
  <c r="BN87" i="13" s="1"/>
  <c r="BT87" i="13" s="1"/>
  <c r="BZ87" i="13" s="1"/>
  <c r="CF87" i="13" s="1"/>
  <c r="CL87" i="13" s="1"/>
  <c r="CR87" i="13" s="1"/>
  <c r="CX87" i="13" s="1"/>
  <c r="DD87" i="13" s="1"/>
  <c r="DJ87" i="13" s="1"/>
  <c r="AJ77" i="13"/>
  <c r="AP77" i="13" s="1"/>
  <c r="AV77" i="13" s="1"/>
  <c r="BB77" i="13" s="1"/>
  <c r="BH77" i="13" s="1"/>
  <c r="BN77" i="13" s="1"/>
  <c r="BT77" i="13" s="1"/>
  <c r="BZ77" i="13" s="1"/>
  <c r="CF77" i="13" s="1"/>
  <c r="CL77" i="13" s="1"/>
  <c r="CR77" i="13" s="1"/>
  <c r="CX77" i="13" s="1"/>
  <c r="DD77" i="13" s="1"/>
  <c r="DJ77" i="13" s="1"/>
  <c r="AP80" i="13"/>
  <c r="AV80" i="13" s="1"/>
  <c r="BB80" i="13" s="1"/>
  <c r="BH80" i="13" s="1"/>
  <c r="BN80" i="13" s="1"/>
  <c r="BT80" i="13" s="1"/>
  <c r="BZ80" i="13" s="1"/>
  <c r="CF80" i="13" s="1"/>
  <c r="CL80" i="13" s="1"/>
  <c r="CR80" i="13" s="1"/>
  <c r="CX80" i="13" s="1"/>
  <c r="DD80" i="13" s="1"/>
  <c r="DJ80" i="13" s="1"/>
  <c r="AJ84" i="13"/>
  <c r="AP84" i="13" s="1"/>
  <c r="AV84" i="13" s="1"/>
  <c r="BB84" i="13" s="1"/>
  <c r="BH84" i="13" s="1"/>
  <c r="BN84" i="13" s="1"/>
  <c r="BT84" i="13" s="1"/>
  <c r="BZ84" i="13" s="1"/>
  <c r="CF84" i="13" s="1"/>
  <c r="CL84" i="13" s="1"/>
  <c r="CR84" i="13" s="1"/>
  <c r="CX84" i="13" s="1"/>
  <c r="DD84" i="13" s="1"/>
  <c r="DJ84" i="13" s="1"/>
  <c r="AJ82" i="13"/>
  <c r="AP82" i="13" s="1"/>
  <c r="AV82" i="13" s="1"/>
  <c r="BB82" i="13" s="1"/>
  <c r="BH82" i="13" s="1"/>
  <c r="BN82" i="13" s="1"/>
  <c r="BT82" i="13" s="1"/>
  <c r="BZ82" i="13" s="1"/>
  <c r="CF82" i="13" s="1"/>
  <c r="CL82" i="13" s="1"/>
  <c r="CR82" i="13" s="1"/>
  <c r="CX82" i="13" s="1"/>
  <c r="DD82" i="13" s="1"/>
  <c r="DJ82" i="13" s="1"/>
  <c r="AP94" i="13"/>
  <c r="AV94" i="13" s="1"/>
  <c r="BB94" i="13" s="1"/>
  <c r="BH94" i="13" s="1"/>
  <c r="BN94" i="13" s="1"/>
  <c r="BT94" i="13" s="1"/>
  <c r="BZ94" i="13" s="1"/>
  <c r="CF94" i="13" s="1"/>
  <c r="CL94" i="13" s="1"/>
  <c r="CR94" i="13" s="1"/>
  <c r="CX94" i="13" s="1"/>
  <c r="DD94" i="13" s="1"/>
  <c r="DJ94" i="13" s="1"/>
  <c r="AJ86" i="13"/>
  <c r="AP86" i="13" s="1"/>
  <c r="AV86" i="13" s="1"/>
  <c r="BB86" i="13" s="1"/>
  <c r="BH86" i="13" s="1"/>
  <c r="BN86" i="13" s="1"/>
  <c r="BT86" i="13" s="1"/>
  <c r="BZ86" i="13" s="1"/>
  <c r="CF86" i="13" s="1"/>
  <c r="CL86" i="13" s="1"/>
  <c r="CR86" i="13" s="1"/>
  <c r="CX86" i="13" s="1"/>
  <c r="DD86" i="13" s="1"/>
  <c r="DJ86" i="13" s="1"/>
  <c r="AP89" i="13"/>
  <c r="AV89" i="13" s="1"/>
  <c r="BB89" i="13" s="1"/>
  <c r="BH89" i="13" s="1"/>
  <c r="BN89" i="13" s="1"/>
  <c r="BT89" i="13" s="1"/>
  <c r="BZ89" i="13" s="1"/>
  <c r="CF89" i="13" s="1"/>
  <c r="CL89" i="13" s="1"/>
  <c r="CR89" i="13" s="1"/>
  <c r="CX89" i="13" s="1"/>
  <c r="DD89" i="13" s="1"/>
  <c r="DJ89" i="13" s="1"/>
  <c r="AJ92" i="13"/>
  <c r="AP92" i="13" s="1"/>
  <c r="AV92" i="13" s="1"/>
  <c r="BB92" i="13" s="1"/>
  <c r="BH92" i="13" s="1"/>
  <c r="BN92" i="13" s="1"/>
  <c r="BT92" i="13" s="1"/>
  <c r="BZ92" i="13" s="1"/>
  <c r="CF92" i="13" s="1"/>
  <c r="CL92" i="13" s="1"/>
  <c r="CR92" i="13" s="1"/>
  <c r="CX92" i="13" s="1"/>
  <c r="DD92" i="13" s="1"/>
  <c r="DJ92" i="13" s="1"/>
  <c r="AP91" i="13"/>
  <c r="AV91" i="13" s="1"/>
  <c r="BB91" i="13" s="1"/>
  <c r="BH91" i="13" s="1"/>
  <c r="BN91" i="13" s="1"/>
  <c r="BT91" i="13" s="1"/>
  <c r="BZ91" i="13" s="1"/>
  <c r="CF91" i="13" s="1"/>
  <c r="CL91" i="13" s="1"/>
  <c r="CR91" i="13" s="1"/>
  <c r="CX91" i="13" s="1"/>
  <c r="DD91" i="13" s="1"/>
  <c r="DJ91" i="13" s="1"/>
  <c r="AV98" i="13"/>
  <c r="BB98" i="13" s="1"/>
  <c r="BH98" i="13" s="1"/>
  <c r="BN98" i="13" s="1"/>
  <c r="BT98" i="13" s="1"/>
  <c r="BZ98" i="13" s="1"/>
  <c r="CF98" i="13" s="1"/>
  <c r="CL98" i="13" s="1"/>
  <c r="CR98" i="13" s="1"/>
  <c r="CX98" i="13" s="1"/>
  <c r="DD98" i="13" s="1"/>
  <c r="DJ98" i="13" s="1"/>
  <c r="AP110" i="13"/>
  <c r="AV110" i="13" s="1"/>
  <c r="BB110" i="13" s="1"/>
  <c r="BH110" i="13" s="1"/>
  <c r="BN110" i="13" s="1"/>
  <c r="BT110" i="13" s="1"/>
  <c r="BZ110" i="13" s="1"/>
  <c r="CF110" i="13" s="1"/>
  <c r="CL110" i="13" s="1"/>
  <c r="CR110" i="13" s="1"/>
  <c r="CX110" i="13" s="1"/>
  <c r="DD110" i="13" s="1"/>
  <c r="DJ110" i="13" s="1"/>
  <c r="AP104" i="13"/>
  <c r="AV104" i="13" s="1"/>
  <c r="BB104" i="13" s="1"/>
  <c r="BH104" i="13" s="1"/>
  <c r="BN104" i="13" s="1"/>
  <c r="BT104" i="13" s="1"/>
  <c r="BZ104" i="13" s="1"/>
  <c r="CF104" i="13" s="1"/>
  <c r="CL104" i="13" s="1"/>
  <c r="CR104" i="13" s="1"/>
  <c r="CX104" i="13" s="1"/>
  <c r="DD104" i="13" s="1"/>
  <c r="DJ104" i="13" s="1"/>
  <c r="AJ106" i="13"/>
  <c r="AP106" i="13" s="1"/>
  <c r="AV106" i="13" s="1"/>
  <c r="BB106" i="13" s="1"/>
  <c r="BH106" i="13" s="1"/>
  <c r="BN106" i="13" s="1"/>
  <c r="BT106" i="13" s="1"/>
  <c r="BZ106" i="13" s="1"/>
  <c r="CF106" i="13" s="1"/>
  <c r="CL106" i="13" s="1"/>
  <c r="CR106" i="13" s="1"/>
  <c r="CX106" i="13" s="1"/>
  <c r="DD106" i="13" s="1"/>
  <c r="DJ106" i="13" s="1"/>
  <c r="AJ109" i="13"/>
  <c r="AP109" i="13" s="1"/>
  <c r="AV109" i="13" s="1"/>
  <c r="BB109" i="13" s="1"/>
  <c r="BH109" i="13" s="1"/>
  <c r="BN109" i="13" s="1"/>
  <c r="BT109" i="13" s="1"/>
  <c r="BZ109" i="13" s="1"/>
  <c r="CF109" i="13" s="1"/>
  <c r="CL109" i="13" s="1"/>
  <c r="CR109" i="13" s="1"/>
  <c r="CX109" i="13" s="1"/>
  <c r="DD109" i="13" s="1"/>
  <c r="DJ109" i="13" s="1"/>
  <c r="AJ112" i="13"/>
  <c r="AP112" i="13" s="1"/>
  <c r="AV112" i="13" s="1"/>
  <c r="BB112" i="13" s="1"/>
  <c r="BH112" i="13" s="1"/>
  <c r="BN112" i="13" s="1"/>
  <c r="BT112" i="13" s="1"/>
  <c r="BZ112" i="13" s="1"/>
  <c r="CF112" i="13" s="1"/>
  <c r="CL112" i="13" s="1"/>
  <c r="CR112" i="13" s="1"/>
  <c r="CX112" i="13" s="1"/>
  <c r="DD112" i="13" s="1"/>
  <c r="DJ112" i="13" s="1"/>
  <c r="AD103" i="13"/>
  <c r="AJ103" i="13" s="1"/>
  <c r="AP103" i="13" s="1"/>
  <c r="AV103" i="13" s="1"/>
  <c r="BB103" i="13" s="1"/>
  <c r="BH103" i="13" s="1"/>
  <c r="BN103" i="13" s="1"/>
  <c r="BT103" i="13" s="1"/>
  <c r="BZ103" i="13" s="1"/>
  <c r="CF103" i="13" s="1"/>
  <c r="CL103" i="13" s="1"/>
  <c r="CR103" i="13" s="1"/>
  <c r="CX103" i="13" s="1"/>
  <c r="DD103" i="13" s="1"/>
  <c r="DJ103" i="13" s="1"/>
  <c r="AV115" i="13"/>
  <c r="BB115" i="13" s="1"/>
  <c r="BH115" i="13" s="1"/>
  <c r="BN115" i="13" s="1"/>
  <c r="BT115" i="13" s="1"/>
  <c r="BZ115" i="13" s="1"/>
  <c r="CF115" i="13" s="1"/>
  <c r="CL115" i="13" s="1"/>
  <c r="CR115" i="13" s="1"/>
  <c r="CX115" i="13" s="1"/>
  <c r="DD115" i="13" s="1"/>
  <c r="DJ115" i="13" s="1"/>
  <c r="AP126" i="13"/>
  <c r="AV126" i="13" s="1"/>
  <c r="BB126" i="13" s="1"/>
  <c r="BH126" i="13" s="1"/>
  <c r="BN126" i="13" s="1"/>
  <c r="BT126" i="13" s="1"/>
  <c r="BZ126" i="13" s="1"/>
  <c r="CF126" i="13" s="1"/>
  <c r="CL126" i="13" s="1"/>
  <c r="CR126" i="13" s="1"/>
  <c r="CX126" i="13" s="1"/>
  <c r="DD126" i="13" s="1"/>
  <c r="DJ126" i="13" s="1"/>
  <c r="AV131" i="13"/>
  <c r="BB131" i="13" s="1"/>
  <c r="BH131" i="13" s="1"/>
  <c r="BN131" i="13" s="1"/>
  <c r="BT131" i="13" s="1"/>
  <c r="BZ131" i="13" s="1"/>
  <c r="CF131" i="13" s="1"/>
  <c r="CL131" i="13" s="1"/>
  <c r="CR131" i="13" s="1"/>
  <c r="CX131" i="13" s="1"/>
  <c r="DD131" i="13" s="1"/>
  <c r="DJ131" i="13" s="1"/>
  <c r="AP121" i="13"/>
  <c r="AV121" i="13" s="1"/>
  <c r="BB121" i="13" s="1"/>
  <c r="BH121" i="13" s="1"/>
  <c r="BN121" i="13" s="1"/>
  <c r="BT121" i="13" s="1"/>
  <c r="BZ121" i="13" s="1"/>
  <c r="CF121" i="13" s="1"/>
  <c r="CL121" i="13" s="1"/>
  <c r="CR121" i="13" s="1"/>
  <c r="CX121" i="13" s="1"/>
  <c r="DD121" i="13" s="1"/>
  <c r="DJ121" i="13" s="1"/>
  <c r="AP113" i="13"/>
  <c r="AV113" i="13" s="1"/>
  <c r="BB113" i="13" s="1"/>
  <c r="BH113" i="13" s="1"/>
  <c r="BN113" i="13" s="1"/>
  <c r="BT113" i="13" s="1"/>
  <c r="BZ113" i="13" s="1"/>
  <c r="CF113" i="13" s="1"/>
  <c r="CL113" i="13" s="1"/>
  <c r="CR113" i="13" s="1"/>
  <c r="CX113" i="13" s="1"/>
  <c r="DD113" i="13" s="1"/>
  <c r="DJ113" i="13" s="1"/>
  <c r="AJ117" i="13"/>
  <c r="AP117" i="13" s="1"/>
  <c r="AV117" i="13" s="1"/>
  <c r="BB117" i="13" s="1"/>
  <c r="BH117" i="13" s="1"/>
  <c r="BN117" i="13" s="1"/>
  <c r="BT117" i="13" s="1"/>
  <c r="BZ117" i="13" s="1"/>
  <c r="CF117" i="13" s="1"/>
  <c r="CL117" i="13" s="1"/>
  <c r="CR117" i="13" s="1"/>
  <c r="CX117" i="13" s="1"/>
  <c r="DD117" i="13" s="1"/>
  <c r="DJ117" i="13" s="1"/>
  <c r="AJ119" i="13"/>
  <c r="AP119" i="13" s="1"/>
  <c r="AV119" i="13" s="1"/>
  <c r="BB119" i="13" s="1"/>
  <c r="BH119" i="13" s="1"/>
  <c r="BN119" i="13" s="1"/>
  <c r="BT119" i="13" s="1"/>
  <c r="BZ119" i="13" s="1"/>
  <c r="CF119" i="13" s="1"/>
  <c r="CL119" i="13" s="1"/>
  <c r="CR119" i="13" s="1"/>
  <c r="CX119" i="13" s="1"/>
  <c r="DD119" i="13" s="1"/>
  <c r="DJ119" i="13" s="1"/>
  <c r="DH133" i="13" l="1"/>
  <c r="DJ129" i="13"/>
  <c r="DJ38" i="13"/>
  <c r="AB133" i="13"/>
  <c r="AD5" i="13"/>
  <c r="AD133" i="13" l="1"/>
  <c r="AJ5" i="13"/>
  <c r="AJ133" i="13" l="1"/>
  <c r="AP5" i="13"/>
  <c r="AP133" i="13" l="1"/>
  <c r="AV5" i="13"/>
  <c r="AV133" i="13" l="1"/>
  <c r="BB5" i="13"/>
  <c r="BB133" i="13" l="1"/>
  <c r="BH5" i="13"/>
  <c r="BH133" i="13" l="1"/>
  <c r="BN5" i="13"/>
  <c r="BN133" i="13" l="1"/>
  <c r="BT5" i="13"/>
  <c r="BT133" i="13" l="1"/>
  <c r="BZ5" i="13"/>
  <c r="BZ133" i="13" l="1"/>
  <c r="CF5" i="13"/>
  <c r="CF133" i="13" l="1"/>
  <c r="CL5" i="13"/>
  <c r="CL133" i="13" l="1"/>
  <c r="CR5" i="13"/>
  <c r="CR133" i="13" l="1"/>
  <c r="CX5" i="13"/>
  <c r="CX133" i="13" l="1"/>
  <c r="DD5" i="13"/>
  <c r="DD133" i="13" l="1"/>
  <c r="DJ5" i="13"/>
  <c r="DJ133" i="13" s="1"/>
</calcChain>
</file>

<file path=xl/comments1.xml><?xml version="1.0" encoding="utf-8"?>
<comments xmlns="http://schemas.openxmlformats.org/spreadsheetml/2006/main">
  <authors>
    <author>Aleksandr Golubev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</commentList>
</comments>
</file>

<file path=xl/sharedStrings.xml><?xml version="1.0" encoding="utf-8"?>
<sst xmlns="http://schemas.openxmlformats.org/spreadsheetml/2006/main" count="221" uniqueCount="173">
  <si>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</si>
  <si>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</si>
  <si>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</si>
  <si>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</si>
  <si>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</si>
  <si>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</si>
  <si>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</si>
  <si>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</si>
  <si>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</si>
  <si>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</si>
  <si>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</si>
  <si>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</si>
  <si>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</si>
  <si>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</si>
  <si>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</si>
  <si>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</si>
  <si>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</si>
  <si>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</si>
  <si>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</si>
  <si>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</si>
  <si>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</si>
  <si>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</si>
  <si>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</si>
  <si>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</si>
  <si>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</si>
  <si>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</si>
  <si>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</si>
  <si>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</si>
  <si>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</si>
  <si>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</si>
  <si>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</si>
  <si>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</si>
  <si>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</si>
  <si>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</si>
  <si>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</si>
  <si>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</si>
  <si>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</si>
  <si>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</si>
  <si>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</si>
  <si>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</si>
  <si>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</si>
  <si>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</si>
  <si>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</si>
  <si>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</si>
  <si>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</si>
  <si>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</si>
  <si>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</si>
  <si>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</si>
  <si>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</si>
  <si>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</si>
  <si>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</si>
  <si>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</si>
  <si>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</si>
  <si>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</si>
  <si>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</si>
  <si>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</si>
  <si>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</si>
  <si>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</si>
  <si>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</si>
  <si>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</si>
  <si>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Мусулега Мария Римовна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</si>
  <si>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</si>
  <si>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</si>
  <si>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</si>
  <si>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</si>
  <si>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</si>
  <si>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</si>
  <si>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</si>
  <si>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</si>
  <si>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</si>
  <si>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</si>
  <si>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</si>
  <si>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</si>
  <si>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</si>
  <si>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</si>
  <si>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</si>
  <si>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</si>
  <si>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</si>
  <si>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</si>
  <si>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</si>
  <si>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</si>
  <si>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</si>
  <si>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</si>
  <si>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</si>
  <si>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</si>
  <si>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</si>
  <si>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</si>
  <si>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Арутюнян Ашот Сейранович</t>
  </si>
  <si>
    <t>Савенков Павел Владимирович</t>
  </si>
  <si>
    <t>Ольховик Зинаида Васильевна
Наталия
Игорь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</si>
  <si>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</si>
  <si>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</si>
  <si>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</si>
  <si>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</si>
  <si>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</si>
  <si>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</si>
  <si>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</si>
  <si>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</si>
  <si>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</si>
  <si>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</si>
  <si>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</si>
  <si>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</si>
  <si>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</si>
  <si>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</si>
  <si>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</si>
  <si>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</si>
  <si>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</si>
  <si>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</si>
  <si>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</si>
  <si>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</si>
  <si>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</si>
  <si>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</si>
  <si>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</si>
  <si>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</si>
  <si>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</si>
  <si>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</si>
  <si>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</si>
  <si>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</si>
  <si>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</si>
  <si>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</si>
  <si>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</si>
  <si>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</si>
  <si>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</si>
  <si>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</si>
  <si>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</si>
  <si>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Хренов Андрей Александрович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</si>
  <si>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</si>
  <si>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</si>
  <si>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</si>
  <si>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</si>
  <si>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</si>
  <si>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</si>
  <si>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</si>
  <si>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</si>
  <si>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</si>
  <si>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</si>
  <si>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</si>
  <si>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</si>
  <si>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</si>
  <si>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</si>
  <si>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</si>
  <si>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</si>
  <si>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</si>
  <si>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</si>
  <si>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</si>
  <si>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</si>
  <si>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</si>
  <si>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</si>
  <si>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Петров И.А.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</si>
  <si>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</si>
  <si>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</si>
  <si>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</si>
  <si>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</si>
  <si>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</si>
  <si>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</si>
  <si>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</si>
  <si>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</si>
  <si>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</si>
  <si>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</si>
  <si>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</si>
  <si>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</si>
  <si>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Шевченко Александр Александрович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</si>
  <si>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</si>
  <si>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</si>
  <si>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</si>
  <si>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</si>
  <si>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</si>
  <si>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Сводная таблица ДНП "Ивушка" по электроэнергии на 31.07.2018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</si>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</sst>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26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top" wrapText="1"/>
    </xf>
    <xf numFmtId="164" fontId="10" fillId="7" borderId="19" xfId="1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2" fontId="0" fillId="7" borderId="19" xfId="0" applyNumberFormat="1" applyFont="1" applyFill="1" applyBorder="1" applyAlignment="1">
      <alignment horizontal="center" vertical="center" wrapText="1"/>
    </xf>
    <xf numFmtId="49" fontId="0" fillId="7" borderId="19" xfId="0" applyNumberFormat="1" applyFont="1" applyFill="1" applyBorder="1" applyAlignment="1">
      <alignment horizontal="center" vertical="center" wrapText="1"/>
    </xf>
    <xf numFmtId="164" fontId="1" fillId="7" borderId="19" xfId="1" applyFont="1" applyFill="1" applyBorder="1" applyAlignment="1">
      <alignment horizontal="center" vertical="center" wrapText="1"/>
    </xf>
    <xf numFmtId="0" fontId="0" fillId="7" borderId="19" xfId="0" applyNumberFormat="1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 vertical="center"/>
    </xf>
    <xf numFmtId="165" fontId="0" fillId="7" borderId="20" xfId="0" applyNumberFormat="1" applyFont="1" applyFill="1" applyBorder="1" applyAlignment="1">
      <alignment horizontal="center" vertical="center"/>
    </xf>
    <xf numFmtId="0" fontId="0" fillId="7" borderId="6" xfId="0" applyNumberFormat="1" applyFont="1" applyFill="1" applyBorder="1" applyAlignment="1">
      <alignment horizontal="center" vertical="center"/>
    </xf>
    <xf numFmtId="0" fontId="0" fillId="7" borderId="21" xfId="0" applyNumberFormat="1" applyFont="1" applyFill="1" applyBorder="1" applyAlignment="1">
      <alignment horizontal="center" vertical="center"/>
    </xf>
    <xf numFmtId="0" fontId="0" fillId="0" borderId="0" xfId="0" applyFont="1"/>
    <xf numFmtId="165" fontId="2" fillId="0" borderId="14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13" borderId="12" xfId="0" applyNumberForma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top" wrapText="1"/>
    </xf>
    <xf numFmtId="4" fontId="4" fillId="7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165" fontId="4" fillId="5" borderId="2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2" fillId="7" borderId="22" xfId="0" applyNumberFormat="1" applyFont="1" applyFill="1" applyBorder="1" applyAlignment="1">
      <alignment horizontal="center" vertical="center"/>
    </xf>
    <xf numFmtId="0" fontId="2" fillId="7" borderId="23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left" vertical="top" wrapText="1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3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6" sqref="A136:XFD136"/>
    </sheetView>
  </sheetViews>
  <sheetFormatPr defaultColWidth="8.85546875" defaultRowHeight="13.9" customHeight="1" x14ac:dyDescent="0.25"/>
  <cols>
    <col min="1" max="1" width="41.5703125" style="1" hidden="1" customWidth="1"/>
    <col min="2" max="2" width="8" style="1" bestFit="1" customWidth="1"/>
    <col min="3" max="3" width="17.7109375" style="1" hidden="1" customWidth="1"/>
    <col min="4" max="4" width="12.140625" style="1" hidden="1" customWidth="1"/>
    <col min="5" max="5" width="10.140625" style="1" hidden="1" customWidth="1"/>
    <col min="6" max="7" width="9.140625" style="1" hidden="1" customWidth="1"/>
    <col min="8" max="10" width="9.85546875" style="1" hidden="1" customWidth="1"/>
    <col min="11" max="12" width="13.140625" style="1" hidden="1" customWidth="1"/>
    <col min="13" max="24" width="15" style="1" hidden="1" customWidth="1"/>
    <col min="25" max="25" width="10" style="1" hidden="1" customWidth="1"/>
    <col min="26" max="26" width="8.42578125" style="1" hidden="1" customWidth="1"/>
    <col min="27" max="27" width="6.140625" style="1" hidden="1" customWidth="1"/>
    <col min="28" max="28" width="10.5703125" style="1" hidden="1" customWidth="1"/>
    <col min="29" max="29" width="13.42578125" style="1" hidden="1" customWidth="1"/>
    <col min="30" max="30" width="17.85546875" style="1" hidden="1" customWidth="1"/>
    <col min="31" max="31" width="12.140625" style="48" hidden="1" customWidth="1"/>
    <col min="32" max="32" width="8.85546875" style="34" hidden="1" customWidth="1"/>
    <col min="33" max="33" width="8.85546875" style="26" hidden="1" customWidth="1"/>
    <col min="34" max="34" width="13.5703125" style="51" hidden="1" customWidth="1"/>
    <col min="35" max="35" width="14.28515625" style="51" hidden="1" customWidth="1"/>
    <col min="36" max="36" width="17.85546875" style="55" hidden="1" customWidth="1"/>
    <col min="37" max="37" width="11.85546875" style="48" hidden="1" customWidth="1"/>
    <col min="38" max="38" width="9.7109375" style="34" hidden="1" customWidth="1"/>
    <col min="39" max="39" width="9.85546875" style="26" hidden="1" customWidth="1"/>
    <col min="40" max="40" width="12.7109375" style="51" hidden="1" customWidth="1"/>
    <col min="41" max="41" width="13" style="51" hidden="1" customWidth="1"/>
    <col min="42" max="42" width="13.7109375" style="55" hidden="1" customWidth="1"/>
    <col min="43" max="43" width="10.5703125" style="48" hidden="1" customWidth="1"/>
    <col min="44" max="44" width="8.85546875" style="34" hidden="1" customWidth="1"/>
    <col min="45" max="45" width="8.85546875" style="26" hidden="1" customWidth="1"/>
    <col min="46" max="46" width="12.42578125" style="51" hidden="1" customWidth="1"/>
    <col min="47" max="47" width="13.7109375" style="51" hidden="1" customWidth="1"/>
    <col min="48" max="48" width="17.85546875" style="55" hidden="1" customWidth="1"/>
    <col min="49" max="49" width="10.5703125" style="48" hidden="1" customWidth="1"/>
    <col min="50" max="50" width="8.85546875" style="34" hidden="1" customWidth="1"/>
    <col min="51" max="51" width="8.85546875" style="26" hidden="1" customWidth="1"/>
    <col min="52" max="52" width="12.42578125" style="51" hidden="1" customWidth="1"/>
    <col min="53" max="53" width="13.7109375" style="51" hidden="1" customWidth="1"/>
    <col min="54" max="54" width="17.85546875" style="55" hidden="1" customWidth="1"/>
    <col min="55" max="55" width="10.5703125" style="48" hidden="1" customWidth="1"/>
    <col min="56" max="56" width="8.85546875" style="34" hidden="1" customWidth="1"/>
    <col min="57" max="57" width="8.85546875" style="26" hidden="1" customWidth="1"/>
    <col min="58" max="58" width="12.42578125" style="51" hidden="1" customWidth="1"/>
    <col min="59" max="59" width="13.7109375" style="51" hidden="1" customWidth="1"/>
    <col min="60" max="60" width="24.5703125" style="55" hidden="1" customWidth="1"/>
    <col min="61" max="61" width="12" style="48" hidden="1" customWidth="1"/>
    <col min="62" max="62" width="12.140625" style="34" hidden="1" customWidth="1"/>
    <col min="63" max="63" width="11" style="26" hidden="1" customWidth="1"/>
    <col min="64" max="64" width="17" style="51" hidden="1" customWidth="1"/>
    <col min="65" max="65" width="18.28515625" style="51" hidden="1" customWidth="1"/>
    <col min="66" max="66" width="24.5703125" style="55" hidden="1" customWidth="1"/>
    <col min="67" max="67" width="13" style="48" hidden="1" customWidth="1"/>
    <col min="68" max="68" width="12.140625" style="34" hidden="1" customWidth="1"/>
    <col min="69" max="69" width="11" style="26" hidden="1" customWidth="1"/>
    <col min="70" max="71" width="18.28515625" style="51" hidden="1" customWidth="1"/>
    <col min="72" max="72" width="28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4.5703125" style="55" hidden="1" customWidth="1"/>
    <col min="85" max="85" width="10.140625" style="48" hidden="1" customWidth="1"/>
    <col min="86" max="86" width="12.1406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24.5703125" style="55" hidden="1" customWidth="1"/>
    <col min="91" max="91" width="11.85546875" style="48" hidden="1" customWidth="1"/>
    <col min="92" max="92" width="12.140625" style="34" hidden="1" customWidth="1"/>
    <col min="93" max="93" width="11" style="26" hidden="1" customWidth="1"/>
    <col min="94" max="94" width="17.140625" style="51" hidden="1" customWidth="1"/>
    <col min="95" max="95" width="18.28515625" style="51" hidden="1" customWidth="1"/>
    <col min="96" max="96" width="24.5703125" style="55" hidden="1" customWidth="1"/>
    <col min="97" max="97" width="9.28515625" style="48" hidden="1" customWidth="1"/>
    <col min="98" max="98" width="12.140625" style="34" hidden="1" customWidth="1"/>
    <col min="99" max="99" width="11" style="26" hidden="1" customWidth="1"/>
    <col min="100" max="100" width="15.5703125" style="51" hidden="1" customWidth="1"/>
    <col min="101" max="101" width="18.28515625" style="51" hidden="1" customWidth="1"/>
    <col min="102" max="102" width="24.5703125" style="55" hidden="1" customWidth="1"/>
    <col min="103" max="103" width="10.42578125" style="48" bestFit="1" customWidth="1"/>
    <col min="104" max="104" width="12.1406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17.85546875" style="55" customWidth="1"/>
    <col min="109" max="109" width="8.28515625" style="48" customWidth="1"/>
    <col min="110" max="110" width="8.85546875" style="34" customWidth="1"/>
    <col min="111" max="111" width="6.5703125" style="26" customWidth="1"/>
    <col min="112" max="112" width="14.28515625" style="51" customWidth="1"/>
    <col min="113" max="113" width="13.7109375" style="51" customWidth="1"/>
    <col min="114" max="114" width="17.85546875" style="55" customWidth="1"/>
    <col min="115" max="16384" width="8.85546875" style="1"/>
  </cols>
  <sheetData>
    <row r="1" spans="1:114" ht="19.5" thickBot="1" x14ac:dyDescent="0.3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</row>
    <row r="2" spans="1:114" s="11" customFormat="1" ht="49.9" customHeight="1" x14ac:dyDescent="0.25">
      <c r="A2" s="95" t="s">
        <v>35</v>
      </c>
      <c r="B2" s="9" t="s">
        <v>151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121</v>
      </c>
      <c r="BA2" s="56" t="s">
        <v>122</v>
      </c>
      <c r="BB2" s="118" t="s">
        <v>123</v>
      </c>
      <c r="BC2" s="134" t="s">
        <v>2</v>
      </c>
      <c r="BD2" s="124" t="s">
        <v>5</v>
      </c>
      <c r="BE2" s="9" t="s">
        <v>6</v>
      </c>
      <c r="BF2" s="52" t="s">
        <v>131</v>
      </c>
      <c r="BG2" s="56" t="s">
        <v>132</v>
      </c>
      <c r="BH2" s="118" t="s">
        <v>133</v>
      </c>
      <c r="BI2" s="134" t="s">
        <v>3</v>
      </c>
      <c r="BJ2" s="124" t="s">
        <v>5</v>
      </c>
      <c r="BK2" s="9" t="s">
        <v>6</v>
      </c>
      <c r="BL2" s="52" t="s">
        <v>134</v>
      </c>
      <c r="BM2" s="56" t="s">
        <v>135</v>
      </c>
      <c r="BN2" s="52" t="s">
        <v>136</v>
      </c>
      <c r="BO2" s="134" t="s">
        <v>4</v>
      </c>
      <c r="BP2" s="124" t="s">
        <v>5</v>
      </c>
      <c r="BQ2" s="9" t="s">
        <v>6</v>
      </c>
      <c r="BR2" s="52" t="s">
        <v>139</v>
      </c>
      <c r="BS2" s="56" t="s">
        <v>142</v>
      </c>
      <c r="BT2" s="52" t="s">
        <v>137</v>
      </c>
      <c r="BU2" s="134" t="s">
        <v>140</v>
      </c>
      <c r="BV2" s="124" t="s">
        <v>5</v>
      </c>
      <c r="BW2" s="9" t="s">
        <v>6</v>
      </c>
      <c r="BX2" s="52" t="s">
        <v>144</v>
      </c>
      <c r="BY2" s="56" t="s">
        <v>141</v>
      </c>
      <c r="BZ2" s="52" t="s">
        <v>143</v>
      </c>
      <c r="CA2" s="134" t="s">
        <v>17</v>
      </c>
      <c r="CB2" s="124" t="s">
        <v>5</v>
      </c>
      <c r="CC2" s="9" t="s">
        <v>6</v>
      </c>
      <c r="CD2" s="52" t="s">
        <v>145</v>
      </c>
      <c r="CE2" s="56" t="s">
        <v>146</v>
      </c>
      <c r="CF2" s="52" t="s">
        <v>147</v>
      </c>
      <c r="CG2" s="134" t="s">
        <v>18</v>
      </c>
      <c r="CH2" s="124" t="s">
        <v>5</v>
      </c>
      <c r="CI2" s="9" t="s">
        <v>6</v>
      </c>
      <c r="CJ2" s="52" t="s">
        <v>152</v>
      </c>
      <c r="CK2" s="56" t="s">
        <v>153</v>
      </c>
      <c r="CL2" s="52" t="s">
        <v>154</v>
      </c>
      <c r="CM2" s="134" t="s">
        <v>20</v>
      </c>
      <c r="CN2" s="124" t="s">
        <v>5</v>
      </c>
      <c r="CO2" s="9" t="s">
        <v>6</v>
      </c>
      <c r="CP2" s="52" t="s">
        <v>157</v>
      </c>
      <c r="CQ2" s="56" t="s">
        <v>155</v>
      </c>
      <c r="CR2" s="52" t="s">
        <v>156</v>
      </c>
      <c r="CS2" s="134" t="s">
        <v>23</v>
      </c>
      <c r="CT2" s="124" t="s">
        <v>5</v>
      </c>
      <c r="CU2" s="9" t="s">
        <v>6</v>
      </c>
      <c r="CV2" s="52" t="s">
        <v>162</v>
      </c>
      <c r="CW2" s="56" t="s">
        <v>158</v>
      </c>
      <c r="CX2" s="52" t="s">
        <v>159</v>
      </c>
      <c r="CY2" s="134" t="s">
        <v>24</v>
      </c>
      <c r="CZ2" s="124" t="s">
        <v>5</v>
      </c>
      <c r="DA2" s="9" t="s">
        <v>6</v>
      </c>
      <c r="DB2" s="52" t="s">
        <v>164</v>
      </c>
      <c r="DC2" s="56" t="s">
        <v>165</v>
      </c>
      <c r="DD2" s="52" t="s">
        <v>166</v>
      </c>
      <c r="DE2" s="134" t="s">
        <v>27</v>
      </c>
      <c r="DF2" s="124" t="s">
        <v>5</v>
      </c>
      <c r="DG2" s="9" t="s">
        <v>6</v>
      </c>
      <c r="DH2" s="52" t="s">
        <v>170</v>
      </c>
      <c r="DI2" s="56" t="s">
        <v>168</v>
      </c>
      <c r="DJ2" s="52" t="s">
        <v>169</v>
      </c>
    </row>
    <row r="3" spans="1:114" ht="13.9" hidden="1" customHeight="1" x14ac:dyDescent="0.25">
      <c r="A3" s="9"/>
      <c r="B3" s="9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6" si="0">AE3-Y3</f>
        <v>0</v>
      </c>
      <c r="AG3" s="27"/>
      <c r="AH3" s="53"/>
      <c r="AI3" s="53"/>
      <c r="AJ3" s="37"/>
      <c r="AK3" s="49"/>
      <c r="AL3" s="36">
        <f t="shared" ref="AL3:AL66" si="1">AK3-AE3</f>
        <v>0</v>
      </c>
      <c r="AM3" s="27"/>
      <c r="AN3" s="53"/>
      <c r="AO3" s="53"/>
      <c r="AP3" s="37"/>
      <c r="AQ3" s="49"/>
      <c r="AR3" s="36">
        <f t="shared" ref="AR3:AR66" si="2">AQ3-AK3</f>
        <v>0</v>
      </c>
      <c r="AS3" s="27"/>
      <c r="AT3" s="53"/>
      <c r="AU3" s="53"/>
      <c r="AV3" s="37"/>
      <c r="AW3" s="49"/>
      <c r="AX3" s="36">
        <f t="shared" ref="AX3:AX4" si="3">AW3-AQ3</f>
        <v>0</v>
      </c>
      <c r="AY3" s="27"/>
      <c r="AZ3" s="53"/>
      <c r="BA3" s="53"/>
      <c r="BB3" s="119"/>
      <c r="BC3" s="129"/>
      <c r="BD3" s="125">
        <f t="shared" ref="BD3:BD4" si="4">BC3-AW3</f>
        <v>0</v>
      </c>
      <c r="BE3" s="27"/>
      <c r="BF3" s="53"/>
      <c r="BG3" s="53"/>
      <c r="BH3" s="119"/>
      <c r="BI3" s="129"/>
      <c r="BJ3" s="125">
        <f t="shared" ref="BJ3:BJ4" si="5">BI3-BC3</f>
        <v>0</v>
      </c>
      <c r="BK3" s="27"/>
      <c r="BL3" s="53"/>
      <c r="BM3" s="53"/>
      <c r="BN3" s="37"/>
      <c r="BO3" s="129"/>
      <c r="BP3" s="125">
        <f t="shared" ref="BP3:BP4" si="6">BO3-BI3</f>
        <v>0</v>
      </c>
      <c r="BQ3" s="27"/>
      <c r="BR3" s="53"/>
      <c r="BS3" s="53"/>
      <c r="BT3" s="37"/>
      <c r="BU3" s="129"/>
      <c r="BV3" s="125">
        <f t="shared" ref="BV3:BV4" si="7">BU3-BO3</f>
        <v>0</v>
      </c>
      <c r="BW3" s="27"/>
      <c r="BX3" s="53"/>
      <c r="BY3" s="53"/>
      <c r="BZ3" s="37"/>
      <c r="CA3" s="129"/>
      <c r="CB3" s="125">
        <f t="shared" ref="CB3:CB4" si="8">CA3-BU3</f>
        <v>0</v>
      </c>
      <c r="CC3" s="27"/>
      <c r="CD3" s="53"/>
      <c r="CE3" s="53"/>
      <c r="CF3" s="37"/>
      <c r="CG3" s="129"/>
      <c r="CH3" s="125">
        <f t="shared" ref="CH3:CH4" si="9">CG3-CA3</f>
        <v>0</v>
      </c>
      <c r="CI3" s="27"/>
      <c r="CJ3" s="53"/>
      <c r="CK3" s="53"/>
      <c r="CL3" s="37"/>
      <c r="CM3" s="129"/>
      <c r="CN3" s="125">
        <f t="shared" ref="CN3:CN4" si="10">CM3-CG3</f>
        <v>0</v>
      </c>
      <c r="CO3" s="27"/>
      <c r="CP3" s="53"/>
      <c r="CQ3" s="53"/>
      <c r="CR3" s="37"/>
      <c r="CS3" s="129"/>
      <c r="CT3" s="125">
        <f t="shared" ref="CT3:CT4" si="11">CS3-CM3</f>
        <v>0</v>
      </c>
      <c r="CU3" s="27"/>
      <c r="CV3" s="53"/>
      <c r="CW3" s="53"/>
      <c r="CX3" s="37"/>
      <c r="CY3" s="129"/>
      <c r="CZ3" s="125">
        <f t="shared" ref="CZ3:CZ4" si="12">CY3-CS3</f>
        <v>0</v>
      </c>
      <c r="DA3" s="27"/>
      <c r="DB3" s="53"/>
      <c r="DC3" s="53"/>
      <c r="DD3" s="37"/>
      <c r="DE3" s="129"/>
      <c r="DF3" s="125">
        <f t="shared" ref="DF3:DF4" si="13">DE3-CY3</f>
        <v>0</v>
      </c>
      <c r="DG3" s="27"/>
      <c r="DH3" s="53"/>
      <c r="DI3" s="53"/>
      <c r="DJ3" s="37"/>
    </row>
    <row r="4" spans="1:114" ht="13.9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9"/>
      <c r="BC4" s="129"/>
      <c r="BD4" s="125">
        <f t="shared" si="4"/>
        <v>0</v>
      </c>
      <c r="BE4" s="27"/>
      <c r="BF4" s="53"/>
      <c r="BG4" s="53"/>
      <c r="BH4" s="119"/>
      <c r="BI4" s="129"/>
      <c r="BJ4" s="125">
        <f t="shared" si="5"/>
        <v>0</v>
      </c>
      <c r="BK4" s="27"/>
      <c r="BL4" s="53"/>
      <c r="BM4" s="53"/>
      <c r="BN4" s="37"/>
      <c r="BO4" s="129"/>
      <c r="BP4" s="125">
        <f t="shared" si="6"/>
        <v>0</v>
      </c>
      <c r="BQ4" s="27"/>
      <c r="BR4" s="53"/>
      <c r="BS4" s="53"/>
      <c r="BT4" s="37"/>
      <c r="BU4" s="129"/>
      <c r="BV4" s="125">
        <f t="shared" si="7"/>
        <v>0</v>
      </c>
      <c r="BW4" s="27"/>
      <c r="BX4" s="53"/>
      <c r="BY4" s="53"/>
      <c r="BZ4" s="37"/>
      <c r="CA4" s="129"/>
      <c r="CB4" s="125">
        <f t="shared" si="8"/>
        <v>0</v>
      </c>
      <c r="CC4" s="27"/>
      <c r="CD4" s="53"/>
      <c r="CE4" s="53"/>
      <c r="CF4" s="37"/>
      <c r="CG4" s="129"/>
      <c r="CH4" s="125">
        <f t="shared" si="9"/>
        <v>0</v>
      </c>
      <c r="CI4" s="27"/>
      <c r="CJ4" s="53"/>
      <c r="CK4" s="53"/>
      <c r="CL4" s="37"/>
      <c r="CM4" s="129"/>
      <c r="CN4" s="125">
        <f t="shared" si="10"/>
        <v>0</v>
      </c>
      <c r="CO4" s="27"/>
      <c r="CP4" s="53"/>
      <c r="CQ4" s="53"/>
      <c r="CR4" s="59"/>
      <c r="CS4" s="129"/>
      <c r="CT4" s="125">
        <f t="shared" si="11"/>
        <v>0</v>
      </c>
      <c r="CU4" s="27"/>
      <c r="CV4" s="53"/>
      <c r="CW4" s="53"/>
      <c r="CX4" s="59"/>
      <c r="CY4" s="129"/>
      <c r="CZ4" s="125">
        <f t="shared" si="12"/>
        <v>0</v>
      </c>
      <c r="DA4" s="27"/>
      <c r="DB4" s="53"/>
      <c r="DC4" s="53"/>
      <c r="DD4" s="59"/>
      <c r="DE4" s="129"/>
      <c r="DF4" s="125">
        <f t="shared" si="13"/>
        <v>0</v>
      </c>
      <c r="DG4" s="27"/>
      <c r="DH4" s="53"/>
      <c r="DI4" s="53"/>
      <c r="DJ4" s="59"/>
    </row>
    <row r="5" spans="1:114" s="108" customFormat="1" ht="13.9" customHeight="1" x14ac:dyDescent="0.25">
      <c r="A5" s="96" t="s">
        <v>36</v>
      </c>
      <c r="B5" s="5">
        <v>3</v>
      </c>
      <c r="C5" s="17">
        <v>-1477.5</v>
      </c>
      <c r="D5" s="18">
        <v>1963</v>
      </c>
      <c r="E5" s="19">
        <v>20</v>
      </c>
      <c r="F5" s="19">
        <v>23</v>
      </c>
      <c r="G5" s="19">
        <v>23</v>
      </c>
      <c r="H5" s="19">
        <v>23</v>
      </c>
      <c r="I5" s="19">
        <v>24</v>
      </c>
      <c r="J5" s="19">
        <v>24</v>
      </c>
      <c r="K5" s="19">
        <v>24</v>
      </c>
      <c r="L5" s="19">
        <v>164</v>
      </c>
      <c r="M5" s="19">
        <v>355</v>
      </c>
      <c r="N5" s="19">
        <v>526</v>
      </c>
      <c r="O5" s="19">
        <v>683</v>
      </c>
      <c r="P5" s="19">
        <v>876</v>
      </c>
      <c r="Q5" s="19">
        <v>1057</v>
      </c>
      <c r="R5" s="19">
        <v>1186</v>
      </c>
      <c r="S5" s="19">
        <v>1220</v>
      </c>
      <c r="T5" s="19">
        <v>1274</v>
      </c>
      <c r="U5" s="19">
        <v>1492</v>
      </c>
      <c r="V5" s="19">
        <v>1526</v>
      </c>
      <c r="W5" s="19">
        <v>1658</v>
      </c>
      <c r="X5" s="19">
        <v>1792</v>
      </c>
      <c r="Y5" s="19">
        <v>1955</v>
      </c>
      <c r="Z5" s="20">
        <f>Y5-X5</f>
        <v>163</v>
      </c>
      <c r="AA5" s="21">
        <v>4.8099999999999996</v>
      </c>
      <c r="AB5" s="22">
        <f t="shared" ref="AB5:AB125" si="14">Z5*AA5</f>
        <v>784.03</v>
      </c>
      <c r="AC5" s="22"/>
      <c r="AD5" s="17">
        <f>C5+AC5-AB5</f>
        <v>-2261.5299999999997</v>
      </c>
      <c r="AE5" s="49">
        <v>2315</v>
      </c>
      <c r="AF5" s="36">
        <f t="shared" si="0"/>
        <v>360</v>
      </c>
      <c r="AG5" s="27">
        <v>4.8099999999999996</v>
      </c>
      <c r="AH5" s="37">
        <f>AG5*AF5</f>
        <v>1731.6</v>
      </c>
      <c r="AI5" s="53"/>
      <c r="AJ5" s="57">
        <f>AI5-AH5+AD5</f>
        <v>-3993.1299999999997</v>
      </c>
      <c r="AK5" s="49">
        <v>2572</v>
      </c>
      <c r="AL5" s="36">
        <f t="shared" si="1"/>
        <v>257</v>
      </c>
      <c r="AM5" s="27">
        <v>5.04</v>
      </c>
      <c r="AN5" s="37">
        <f>AM5*AL5</f>
        <v>1295.28</v>
      </c>
      <c r="AO5" s="53">
        <v>5000</v>
      </c>
      <c r="AP5" s="58">
        <f>AO5-AN5+AJ5</f>
        <v>-288.4099999999994</v>
      </c>
      <c r="AQ5" s="49">
        <v>2886.63</v>
      </c>
      <c r="AR5" s="36">
        <f>AQ5-AK5</f>
        <v>314.63000000000011</v>
      </c>
      <c r="AS5" s="27">
        <v>5.04</v>
      </c>
      <c r="AT5" s="37">
        <f>AS5*AR5</f>
        <v>1585.7352000000005</v>
      </c>
      <c r="AU5" s="53"/>
      <c r="AV5" s="57">
        <f>AU5-AT5+AP5</f>
        <v>-1874.1451999999999</v>
      </c>
      <c r="AW5" s="49">
        <v>3064</v>
      </c>
      <c r="AX5" s="36">
        <f>AW5-AQ5</f>
        <v>177.36999999999989</v>
      </c>
      <c r="AY5" s="27">
        <v>5.04</v>
      </c>
      <c r="AZ5" s="37">
        <f>AY5*AX5</f>
        <v>893.94479999999942</v>
      </c>
      <c r="BA5" s="53"/>
      <c r="BB5" s="120">
        <f>BA5-AZ5+AV5</f>
        <v>-2768.0899999999992</v>
      </c>
      <c r="BC5" s="130">
        <v>3151</v>
      </c>
      <c r="BD5" s="126">
        <f>BC5-AW5</f>
        <v>87</v>
      </c>
      <c r="BE5" s="68">
        <v>5.04</v>
      </c>
      <c r="BF5" s="57">
        <f>BE5*BD5</f>
        <v>438.48</v>
      </c>
      <c r="BG5" s="69"/>
      <c r="BH5" s="120">
        <f>BG5-BF5+BB5</f>
        <v>-3206.5699999999993</v>
      </c>
      <c r="BI5" s="130">
        <v>3264</v>
      </c>
      <c r="BJ5" s="126">
        <f>BI5-BC5</f>
        <v>113</v>
      </c>
      <c r="BK5" s="68">
        <v>5.04</v>
      </c>
      <c r="BL5" s="57">
        <f>BK5*BJ5</f>
        <v>569.52</v>
      </c>
      <c r="BM5" s="69"/>
      <c r="BN5" s="57">
        <f>BM5-BL5+BH5</f>
        <v>-3776.0899999999992</v>
      </c>
      <c r="BO5" s="130">
        <v>3475</v>
      </c>
      <c r="BP5" s="126">
        <f>BO5-BI5</f>
        <v>211</v>
      </c>
      <c r="BQ5" s="68">
        <v>5.04</v>
      </c>
      <c r="BR5" s="57">
        <f>BQ5*BP5</f>
        <v>1063.44</v>
      </c>
      <c r="BS5" s="69"/>
      <c r="BT5" s="57">
        <f>BS5-BR5+BN5</f>
        <v>-4839.5299999999988</v>
      </c>
      <c r="BU5" s="130">
        <v>3815</v>
      </c>
      <c r="BV5" s="126">
        <f>BU5-BO5</f>
        <v>340</v>
      </c>
      <c r="BW5" s="68">
        <v>5.04</v>
      </c>
      <c r="BX5" s="57">
        <f>BW5*BV5</f>
        <v>1713.6</v>
      </c>
      <c r="BY5" s="69"/>
      <c r="BZ5" s="57">
        <f>BY5-BX5+BT5</f>
        <v>-6553.1299999999992</v>
      </c>
      <c r="CA5" s="130">
        <v>4165</v>
      </c>
      <c r="CB5" s="126">
        <f>CA5-BU5</f>
        <v>350</v>
      </c>
      <c r="CC5" s="68">
        <v>5.04</v>
      </c>
      <c r="CD5" s="57">
        <f>CC5*CB5</f>
        <v>1764</v>
      </c>
      <c r="CE5" s="69"/>
      <c r="CF5" s="57">
        <f>CE5-CD5+BZ5</f>
        <v>-8317.1299999999992</v>
      </c>
      <c r="CG5" s="131">
        <v>4404</v>
      </c>
      <c r="CH5" s="127">
        <f>CG5-CA5</f>
        <v>239</v>
      </c>
      <c r="CI5" s="18">
        <v>5.04</v>
      </c>
      <c r="CJ5" s="59">
        <f>CI5*CH5</f>
        <v>1204.56</v>
      </c>
      <c r="CK5" s="106">
        <v>10000</v>
      </c>
      <c r="CL5" s="111">
        <f>CK5-CJ5+CF5</f>
        <v>478.31000000000131</v>
      </c>
      <c r="CM5" s="131">
        <v>4646</v>
      </c>
      <c r="CN5" s="127">
        <f>CM5-CG5</f>
        <v>242</v>
      </c>
      <c r="CO5" s="18">
        <v>5.04</v>
      </c>
      <c r="CP5" s="59">
        <f>CO5*CN5</f>
        <v>1219.68</v>
      </c>
      <c r="CQ5" s="106"/>
      <c r="CR5" s="58">
        <f>CQ5-CP5+CL5</f>
        <v>-741.36999999999875</v>
      </c>
      <c r="CS5" s="131">
        <v>4832</v>
      </c>
      <c r="CT5" s="127">
        <f>CS5-CM5</f>
        <v>186</v>
      </c>
      <c r="CU5" s="18">
        <v>5.04</v>
      </c>
      <c r="CV5" s="59">
        <f>CU5*CT5</f>
        <v>937.44</v>
      </c>
      <c r="CW5" s="106"/>
      <c r="CX5" s="58">
        <f>CW5-CV5+CR5</f>
        <v>-1678.8099999999988</v>
      </c>
      <c r="CY5" s="131">
        <v>5198</v>
      </c>
      <c r="CZ5" s="127">
        <f>CY5-CS5</f>
        <v>366</v>
      </c>
      <c r="DA5" s="18">
        <v>5.04</v>
      </c>
      <c r="DB5" s="59">
        <f>DA5*CZ5</f>
        <v>1844.64</v>
      </c>
      <c r="DC5" s="106">
        <v>2000</v>
      </c>
      <c r="DD5" s="58">
        <f>DC5-DB5+CX5</f>
        <v>-1523.4499999999989</v>
      </c>
      <c r="DE5" s="131">
        <v>5415</v>
      </c>
      <c r="DF5" s="127">
        <f>DE5-CY5</f>
        <v>217</v>
      </c>
      <c r="DG5" s="27">
        <v>5.29</v>
      </c>
      <c r="DH5" s="59">
        <f>DG5*DF5</f>
        <v>1147.93</v>
      </c>
      <c r="DI5" s="106">
        <v>2000</v>
      </c>
      <c r="DJ5" s="58">
        <f>DI5-DH5+DD5</f>
        <v>-671.37999999999897</v>
      </c>
    </row>
    <row r="6" spans="1:114" ht="13.9" customHeight="1" x14ac:dyDescent="0.25">
      <c r="A6" s="96" t="s">
        <v>37</v>
      </c>
      <c r="B6" s="5">
        <v>4</v>
      </c>
      <c r="C6" s="23">
        <v>32.19</v>
      </c>
      <c r="D6" s="2"/>
      <c r="E6" s="2">
        <v>130</v>
      </c>
      <c r="F6" s="2">
        <v>152</v>
      </c>
      <c r="G6" s="2">
        <v>152</v>
      </c>
      <c r="H6" s="2">
        <v>152</v>
      </c>
      <c r="I6" s="2">
        <v>152</v>
      </c>
      <c r="J6" s="2">
        <v>152</v>
      </c>
      <c r="K6" s="2">
        <v>154</v>
      </c>
      <c r="L6" s="2">
        <v>198</v>
      </c>
      <c r="M6" s="2">
        <v>272</v>
      </c>
      <c r="N6" s="2">
        <v>422</v>
      </c>
      <c r="O6" s="2">
        <v>616</v>
      </c>
      <c r="P6" s="2">
        <v>945</v>
      </c>
      <c r="Q6" s="2">
        <v>1234</v>
      </c>
      <c r="R6" s="2">
        <v>2081</v>
      </c>
      <c r="S6" s="2">
        <v>2081</v>
      </c>
      <c r="T6" s="2">
        <v>2260</v>
      </c>
      <c r="U6" s="2">
        <v>2995</v>
      </c>
      <c r="V6" s="2">
        <v>3026</v>
      </c>
      <c r="W6" s="2">
        <v>3254</v>
      </c>
      <c r="X6" s="2">
        <v>4175</v>
      </c>
      <c r="Y6" s="2">
        <v>4542</v>
      </c>
      <c r="Z6" s="20">
        <f>Y6-X6</f>
        <v>367</v>
      </c>
      <c r="AA6" s="21">
        <v>4.8099999999999996</v>
      </c>
      <c r="AB6" s="22">
        <f t="shared" si="14"/>
        <v>1765.2699999999998</v>
      </c>
      <c r="AC6" s="22"/>
      <c r="AD6" s="17">
        <f>C6+AC6-AB6</f>
        <v>-1733.0799999999997</v>
      </c>
      <c r="AE6" s="49">
        <v>4863</v>
      </c>
      <c r="AF6" s="36">
        <f t="shared" si="0"/>
        <v>321</v>
      </c>
      <c r="AG6" s="27">
        <v>4.8099999999999996</v>
      </c>
      <c r="AH6" s="37">
        <f t="shared" ref="AH6:AH69" si="15">AG6*AF6</f>
        <v>1544.0099999999998</v>
      </c>
      <c r="AI6" s="53">
        <v>4000</v>
      </c>
      <c r="AJ6" s="37">
        <f t="shared" ref="AJ6:AJ69" si="16">AI6-AH6+AD6</f>
        <v>722.91000000000054</v>
      </c>
      <c r="AK6" s="49">
        <v>5092</v>
      </c>
      <c r="AL6" s="36">
        <f t="shared" si="1"/>
        <v>229</v>
      </c>
      <c r="AM6" s="27">
        <v>5.04</v>
      </c>
      <c r="AN6" s="37">
        <f t="shared" ref="AN6:AN69" si="17">AM6*AL6</f>
        <v>1154.1600000000001</v>
      </c>
      <c r="AO6" s="53"/>
      <c r="AP6" s="58">
        <f t="shared" ref="AP6:AP69" si="18">AO6-AN6+AJ6</f>
        <v>-431.24999999999955</v>
      </c>
      <c r="AQ6" s="49">
        <v>5359.8</v>
      </c>
      <c r="AR6" s="36">
        <f t="shared" si="2"/>
        <v>267.80000000000018</v>
      </c>
      <c r="AS6" s="27">
        <v>5.04</v>
      </c>
      <c r="AT6" s="37">
        <f t="shared" ref="AT6:AT69" si="19">AS6*AR6</f>
        <v>1349.7120000000009</v>
      </c>
      <c r="AU6" s="53">
        <v>4000</v>
      </c>
      <c r="AV6" s="111">
        <f t="shared" ref="AV6:AV37" si="20">AU6-AT6+AP6</f>
        <v>2219.0379999999996</v>
      </c>
      <c r="AW6" s="49">
        <v>5709</v>
      </c>
      <c r="AX6" s="36">
        <f t="shared" ref="AX6:AX69" si="21">AW6-AQ6</f>
        <v>349.19999999999982</v>
      </c>
      <c r="AY6" s="27">
        <v>5.04</v>
      </c>
      <c r="AZ6" s="37">
        <f t="shared" ref="AZ6:AZ22" si="22">AY6*AX6</f>
        <v>1759.9679999999992</v>
      </c>
      <c r="BA6" s="53">
        <v>4000</v>
      </c>
      <c r="BB6" s="122">
        <f t="shared" ref="BB6:BB37" si="23">BA6-AZ6+AV6</f>
        <v>4459.0700000000006</v>
      </c>
      <c r="BC6" s="129">
        <v>6738</v>
      </c>
      <c r="BD6" s="125">
        <f t="shared" ref="BD6:BD39" si="24">BC6-AW6</f>
        <v>1029</v>
      </c>
      <c r="BE6" s="27">
        <v>5.04</v>
      </c>
      <c r="BF6" s="37">
        <f t="shared" ref="BF6:BF22" si="25">BE6*BD6</f>
        <v>5186.16</v>
      </c>
      <c r="BG6" s="53"/>
      <c r="BH6" s="121">
        <f t="shared" ref="BH6:BH37" si="26">BG6-BF6+BB6</f>
        <v>-727.08999999999924</v>
      </c>
      <c r="BI6" s="129">
        <v>8135</v>
      </c>
      <c r="BJ6" s="125">
        <f t="shared" ref="BJ6:BJ39" si="27">BI6-BC6</f>
        <v>1397</v>
      </c>
      <c r="BK6" s="27">
        <v>5.04</v>
      </c>
      <c r="BL6" s="37">
        <f t="shared" ref="BL6:BL22" si="28">BK6*BJ6</f>
        <v>7040.88</v>
      </c>
      <c r="BM6" s="53">
        <v>8000</v>
      </c>
      <c r="BN6" s="111">
        <f t="shared" ref="BN6:BN37" si="29">BM6-BL6+BH6</f>
        <v>232.03000000000065</v>
      </c>
      <c r="BO6" s="130">
        <v>8237</v>
      </c>
      <c r="BP6" s="126">
        <f t="shared" ref="BP6:BP39" si="30">BO6-BI6</f>
        <v>102</v>
      </c>
      <c r="BQ6" s="68">
        <v>5.04</v>
      </c>
      <c r="BR6" s="57">
        <f t="shared" ref="BR6:BR22" si="31">BQ6*BP6</f>
        <v>514.08000000000004</v>
      </c>
      <c r="BS6" s="69"/>
      <c r="BT6" s="57">
        <f t="shared" ref="BT6:BT40" si="32">BS6-BR6+BN6</f>
        <v>-282.04999999999939</v>
      </c>
      <c r="BU6" s="130">
        <v>8532</v>
      </c>
      <c r="BV6" s="126">
        <f t="shared" ref="BV6:BV39" si="33">BU6-BO6</f>
        <v>295</v>
      </c>
      <c r="BW6" s="68">
        <v>5.04</v>
      </c>
      <c r="BX6" s="57">
        <f t="shared" ref="BX6:BX22" si="34">BW6*BV6</f>
        <v>1486.8</v>
      </c>
      <c r="BY6" s="69"/>
      <c r="BZ6" s="57">
        <f t="shared" ref="BZ6:BZ40" si="35">BY6-BX6+BT6</f>
        <v>-1768.8499999999995</v>
      </c>
      <c r="CA6" s="131">
        <v>8572</v>
      </c>
      <c r="CB6" s="127">
        <f t="shared" ref="CB6:CB39" si="36">CA6-BU6</f>
        <v>40</v>
      </c>
      <c r="CC6" s="18">
        <v>5.04</v>
      </c>
      <c r="CD6" s="59">
        <f t="shared" ref="CD6:CD22" si="37">CC6*CB6</f>
        <v>201.6</v>
      </c>
      <c r="CE6" s="106">
        <v>3000</v>
      </c>
      <c r="CF6" s="111">
        <f t="shared" ref="CF6:CF40" si="38">CE6-CD6+BZ6</f>
        <v>1029.5500000000006</v>
      </c>
      <c r="CG6" s="131">
        <v>8572</v>
      </c>
      <c r="CH6" s="127">
        <f t="shared" ref="CH6:CH39" si="39">CG6-CA6</f>
        <v>0</v>
      </c>
      <c r="CI6" s="18">
        <v>5.04</v>
      </c>
      <c r="CJ6" s="59">
        <f t="shared" ref="CJ6:CJ22" si="40">CI6*CH6</f>
        <v>0</v>
      </c>
      <c r="CK6" s="106">
        <v>5000</v>
      </c>
      <c r="CL6" s="111">
        <f t="shared" ref="CL6:CL40" si="41">CK6-CJ6+CF6</f>
        <v>6029.5500000000011</v>
      </c>
      <c r="CM6" s="131">
        <v>9356</v>
      </c>
      <c r="CN6" s="127">
        <f t="shared" ref="CN6:CN39" si="42">CM6-CG6</f>
        <v>784</v>
      </c>
      <c r="CO6" s="18">
        <v>5.04</v>
      </c>
      <c r="CP6" s="59">
        <f t="shared" ref="CP6:CP22" si="43">CO6*CN6</f>
        <v>3951.36</v>
      </c>
      <c r="CQ6" s="106"/>
      <c r="CR6" s="111">
        <f t="shared" ref="CR6:CR40" si="44">CQ6-CP6+CL6</f>
        <v>2078.190000000001</v>
      </c>
      <c r="CS6" s="131">
        <v>9722</v>
      </c>
      <c r="CT6" s="127">
        <f t="shared" ref="CT6:CT39" si="45">CS6-CM6</f>
        <v>366</v>
      </c>
      <c r="CU6" s="18">
        <v>5.04</v>
      </c>
      <c r="CV6" s="59">
        <f t="shared" ref="CV6:CV22" si="46">CU6*CT6</f>
        <v>1844.64</v>
      </c>
      <c r="CW6" s="106">
        <v>5000</v>
      </c>
      <c r="CX6" s="111">
        <f t="shared" ref="CX6:CX40" si="47">CW6-CV6+CR6</f>
        <v>5233.5500000000011</v>
      </c>
      <c r="CY6" s="131">
        <v>10065</v>
      </c>
      <c r="CZ6" s="127">
        <f t="shared" ref="CZ6:CZ39" si="48">CY6-CS6</f>
        <v>343</v>
      </c>
      <c r="DA6" s="18">
        <v>5.04</v>
      </c>
      <c r="DB6" s="59">
        <f t="shared" ref="DB6:DB22" si="49">DA6*CZ6</f>
        <v>1728.72</v>
      </c>
      <c r="DC6" s="106"/>
      <c r="DD6" s="111">
        <f t="shared" ref="DD6:DD40" si="50">DC6-DB6+CX6</f>
        <v>3504.8300000000008</v>
      </c>
      <c r="DE6" s="131">
        <v>10398</v>
      </c>
      <c r="DF6" s="127">
        <f t="shared" ref="DF6:DF39" si="51">DE6-CY6</f>
        <v>333</v>
      </c>
      <c r="DG6" s="27">
        <v>5.29</v>
      </c>
      <c r="DH6" s="59">
        <f t="shared" ref="DH6:DH22" si="52">DG6*DF6</f>
        <v>1761.57</v>
      </c>
      <c r="DI6" s="106"/>
      <c r="DJ6" s="111">
        <f t="shared" ref="DJ6:DJ40" si="53">DI6-DH6+DD6</f>
        <v>1743.2600000000009</v>
      </c>
    </row>
    <row r="7" spans="1:114" ht="13.9" customHeight="1" x14ac:dyDescent="0.25">
      <c r="A7" s="96" t="s">
        <v>38</v>
      </c>
      <c r="B7" s="5">
        <v>5</v>
      </c>
      <c r="C7" s="23">
        <v>230.38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0">
        <f>Y7-X7</f>
        <v>0</v>
      </c>
      <c r="AA7" s="21">
        <v>4.8099999999999996</v>
      </c>
      <c r="AB7" s="22">
        <f t="shared" si="14"/>
        <v>0</v>
      </c>
      <c r="AC7" s="22"/>
      <c r="AD7" s="23">
        <f>C7+AC7-AB7</f>
        <v>230.38</v>
      </c>
      <c r="AE7" s="49">
        <v>2</v>
      </c>
      <c r="AF7" s="36">
        <f t="shared" si="0"/>
        <v>0</v>
      </c>
      <c r="AG7" s="27">
        <v>4.8099999999999996</v>
      </c>
      <c r="AH7" s="37">
        <f t="shared" si="15"/>
        <v>0</v>
      </c>
      <c r="AI7" s="53"/>
      <c r="AJ7" s="37">
        <f t="shared" si="16"/>
        <v>230.38</v>
      </c>
      <c r="AK7" s="49">
        <v>2</v>
      </c>
      <c r="AL7" s="36">
        <f t="shared" si="1"/>
        <v>0</v>
      </c>
      <c r="AM7" s="27">
        <v>5.04</v>
      </c>
      <c r="AN7" s="37">
        <f t="shared" si="17"/>
        <v>0</v>
      </c>
      <c r="AO7" s="53"/>
      <c r="AP7" s="59">
        <f t="shared" si="18"/>
        <v>230.38</v>
      </c>
      <c r="AQ7" s="49">
        <v>2.76</v>
      </c>
      <c r="AR7" s="36">
        <f t="shared" si="2"/>
        <v>0.75999999999999979</v>
      </c>
      <c r="AS7" s="27">
        <v>5.04</v>
      </c>
      <c r="AT7" s="37">
        <f t="shared" si="19"/>
        <v>3.8303999999999991</v>
      </c>
      <c r="AU7" s="53"/>
      <c r="AV7" s="111">
        <f t="shared" si="20"/>
        <v>226.5496</v>
      </c>
      <c r="AW7" s="49">
        <v>3</v>
      </c>
      <c r="AX7" s="36">
        <f t="shared" si="21"/>
        <v>0.24000000000000021</v>
      </c>
      <c r="AY7" s="27">
        <v>5.04</v>
      </c>
      <c r="AZ7" s="37">
        <f t="shared" si="22"/>
        <v>1.2096000000000011</v>
      </c>
      <c r="BA7" s="53"/>
      <c r="BB7" s="122">
        <f t="shared" si="23"/>
        <v>225.34</v>
      </c>
      <c r="BC7" s="131">
        <v>3</v>
      </c>
      <c r="BD7" s="127">
        <f t="shared" si="24"/>
        <v>0</v>
      </c>
      <c r="BE7" s="27">
        <v>5.04</v>
      </c>
      <c r="BF7" s="37">
        <f t="shared" si="25"/>
        <v>0</v>
      </c>
      <c r="BG7" s="53"/>
      <c r="BH7" s="122">
        <f t="shared" si="26"/>
        <v>225.34</v>
      </c>
      <c r="BI7" s="131">
        <v>7</v>
      </c>
      <c r="BJ7" s="127">
        <f t="shared" si="27"/>
        <v>4</v>
      </c>
      <c r="BK7" s="27">
        <v>5.04</v>
      </c>
      <c r="BL7" s="37">
        <f t="shared" si="28"/>
        <v>20.16</v>
      </c>
      <c r="BM7" s="53"/>
      <c r="BN7" s="111">
        <f t="shared" si="29"/>
        <v>205.18</v>
      </c>
      <c r="BO7" s="131">
        <v>7</v>
      </c>
      <c r="BP7" s="127">
        <f t="shared" si="30"/>
        <v>0</v>
      </c>
      <c r="BQ7" s="27">
        <v>5.04</v>
      </c>
      <c r="BR7" s="37">
        <f t="shared" si="31"/>
        <v>0</v>
      </c>
      <c r="BS7" s="53"/>
      <c r="BT7" s="111">
        <f t="shared" si="32"/>
        <v>205.18</v>
      </c>
      <c r="BU7" s="131">
        <v>7</v>
      </c>
      <c r="BV7" s="127">
        <f t="shared" si="33"/>
        <v>0</v>
      </c>
      <c r="BW7" s="27">
        <v>5.04</v>
      </c>
      <c r="BX7" s="37">
        <f t="shared" si="34"/>
        <v>0</v>
      </c>
      <c r="BY7" s="53"/>
      <c r="BZ7" s="111">
        <f t="shared" si="35"/>
        <v>205.18</v>
      </c>
      <c r="CA7" s="131">
        <v>7</v>
      </c>
      <c r="CB7" s="127">
        <f t="shared" si="36"/>
        <v>0</v>
      </c>
      <c r="CC7" s="18">
        <v>5.04</v>
      </c>
      <c r="CD7" s="59">
        <f t="shared" si="37"/>
        <v>0</v>
      </c>
      <c r="CE7" s="106"/>
      <c r="CF7" s="111">
        <f t="shared" si="38"/>
        <v>205.18</v>
      </c>
      <c r="CG7" s="131">
        <v>7</v>
      </c>
      <c r="CH7" s="127">
        <f t="shared" si="39"/>
        <v>0</v>
      </c>
      <c r="CI7" s="18">
        <v>5.04</v>
      </c>
      <c r="CJ7" s="59">
        <f t="shared" si="40"/>
        <v>0</v>
      </c>
      <c r="CK7" s="106"/>
      <c r="CL7" s="111">
        <f t="shared" si="41"/>
        <v>205.18</v>
      </c>
      <c r="CM7" s="131">
        <v>7</v>
      </c>
      <c r="CN7" s="127">
        <f t="shared" si="42"/>
        <v>0</v>
      </c>
      <c r="CO7" s="18">
        <v>5.04</v>
      </c>
      <c r="CP7" s="59">
        <f t="shared" si="43"/>
        <v>0</v>
      </c>
      <c r="CQ7" s="106"/>
      <c r="CR7" s="111">
        <f t="shared" si="44"/>
        <v>205.18</v>
      </c>
      <c r="CS7" s="131">
        <v>7</v>
      </c>
      <c r="CT7" s="127">
        <f t="shared" si="45"/>
        <v>0</v>
      </c>
      <c r="CU7" s="18">
        <v>5.04</v>
      </c>
      <c r="CV7" s="59">
        <f t="shared" si="46"/>
        <v>0</v>
      </c>
      <c r="CW7" s="106"/>
      <c r="CX7" s="111">
        <f t="shared" si="47"/>
        <v>205.18</v>
      </c>
      <c r="CY7" s="131">
        <v>7</v>
      </c>
      <c r="CZ7" s="127">
        <f t="shared" si="48"/>
        <v>0</v>
      </c>
      <c r="DA7" s="18">
        <v>5.04</v>
      </c>
      <c r="DB7" s="59">
        <f t="shared" si="49"/>
        <v>0</v>
      </c>
      <c r="DC7" s="106"/>
      <c r="DD7" s="111">
        <f t="shared" si="50"/>
        <v>205.18</v>
      </c>
      <c r="DE7" s="131">
        <v>7</v>
      </c>
      <c r="DF7" s="127">
        <f t="shared" si="51"/>
        <v>0</v>
      </c>
      <c r="DG7" s="27">
        <v>5.29</v>
      </c>
      <c r="DH7" s="59">
        <f t="shared" si="52"/>
        <v>0</v>
      </c>
      <c r="DI7" s="106"/>
      <c r="DJ7" s="111">
        <f t="shared" si="53"/>
        <v>205.18</v>
      </c>
    </row>
    <row r="8" spans="1:114" ht="13.9" hidden="1" customHeight="1" x14ac:dyDescent="0.25">
      <c r="A8" s="100"/>
      <c r="B8" s="9">
        <v>6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15"/>
        <v>0</v>
      </c>
      <c r="AI8" s="53"/>
      <c r="AJ8" s="37">
        <f t="shared" si="16"/>
        <v>0</v>
      </c>
      <c r="AK8" s="49"/>
      <c r="AL8" s="36">
        <f t="shared" si="1"/>
        <v>0</v>
      </c>
      <c r="AM8" s="27">
        <v>5.04</v>
      </c>
      <c r="AN8" s="37">
        <f t="shared" si="17"/>
        <v>0</v>
      </c>
      <c r="AO8" s="53"/>
      <c r="AP8" s="59">
        <f t="shared" si="18"/>
        <v>0</v>
      </c>
      <c r="AQ8" s="49"/>
      <c r="AR8" s="36">
        <f t="shared" si="2"/>
        <v>0</v>
      </c>
      <c r="AS8" s="27">
        <v>5.04</v>
      </c>
      <c r="AT8" s="37">
        <f t="shared" si="19"/>
        <v>0</v>
      </c>
      <c r="AU8" s="53"/>
      <c r="AV8" s="59">
        <f t="shared" si="20"/>
        <v>0</v>
      </c>
      <c r="AW8" s="49"/>
      <c r="AX8" s="36">
        <f t="shared" si="21"/>
        <v>0</v>
      </c>
      <c r="AY8" s="27">
        <v>5.04</v>
      </c>
      <c r="AZ8" s="37">
        <f t="shared" si="22"/>
        <v>0</v>
      </c>
      <c r="BA8" s="53"/>
      <c r="BB8" s="122">
        <f t="shared" si="23"/>
        <v>0</v>
      </c>
      <c r="BC8" s="129"/>
      <c r="BD8" s="125">
        <f t="shared" si="24"/>
        <v>0</v>
      </c>
      <c r="BE8" s="27">
        <v>5.04</v>
      </c>
      <c r="BF8" s="37">
        <f t="shared" si="25"/>
        <v>0</v>
      </c>
      <c r="BG8" s="53"/>
      <c r="BH8" s="122">
        <f t="shared" si="26"/>
        <v>0</v>
      </c>
      <c r="BI8" s="129"/>
      <c r="BJ8" s="125">
        <f t="shared" si="27"/>
        <v>0</v>
      </c>
      <c r="BK8" s="27">
        <v>5.04</v>
      </c>
      <c r="BL8" s="37">
        <f t="shared" si="28"/>
        <v>0</v>
      </c>
      <c r="BM8" s="53"/>
      <c r="BN8" s="111">
        <f t="shared" si="29"/>
        <v>0</v>
      </c>
      <c r="BO8" s="129"/>
      <c r="BP8" s="125">
        <f t="shared" si="30"/>
        <v>0</v>
      </c>
      <c r="BQ8" s="27">
        <v>5.04</v>
      </c>
      <c r="BR8" s="37">
        <f t="shared" si="31"/>
        <v>0</v>
      </c>
      <c r="BS8" s="53"/>
      <c r="BT8" s="111">
        <f t="shared" si="32"/>
        <v>0</v>
      </c>
      <c r="BU8" s="129"/>
      <c r="BV8" s="125">
        <f t="shared" si="33"/>
        <v>0</v>
      </c>
      <c r="BW8" s="27">
        <v>5.04</v>
      </c>
      <c r="BX8" s="37">
        <f t="shared" si="34"/>
        <v>0</v>
      </c>
      <c r="BY8" s="53"/>
      <c r="BZ8" s="111">
        <f t="shared" si="35"/>
        <v>0</v>
      </c>
      <c r="CA8" s="129"/>
      <c r="CB8" s="125">
        <f t="shared" si="36"/>
        <v>0</v>
      </c>
      <c r="CC8" s="27">
        <v>5.04</v>
      </c>
      <c r="CD8" s="37">
        <f t="shared" si="37"/>
        <v>0</v>
      </c>
      <c r="CE8" s="53"/>
      <c r="CF8" s="111">
        <f t="shared" si="38"/>
        <v>0</v>
      </c>
      <c r="CG8" s="129"/>
      <c r="CH8" s="125">
        <f t="shared" si="39"/>
        <v>0</v>
      </c>
      <c r="CI8" s="27">
        <v>5.04</v>
      </c>
      <c r="CJ8" s="37">
        <f t="shared" si="40"/>
        <v>0</v>
      </c>
      <c r="CK8" s="53"/>
      <c r="CL8" s="111">
        <f t="shared" si="41"/>
        <v>0</v>
      </c>
      <c r="CM8" s="129"/>
      <c r="CN8" s="125">
        <f t="shared" si="42"/>
        <v>0</v>
      </c>
      <c r="CO8" s="27">
        <v>5.04</v>
      </c>
      <c r="CP8" s="37">
        <f t="shared" si="43"/>
        <v>0</v>
      </c>
      <c r="CQ8" s="53"/>
      <c r="CR8" s="111">
        <f t="shared" si="44"/>
        <v>0</v>
      </c>
      <c r="CS8" s="129"/>
      <c r="CT8" s="125">
        <f t="shared" si="45"/>
        <v>0</v>
      </c>
      <c r="CU8" s="27">
        <v>5.04</v>
      </c>
      <c r="CV8" s="37">
        <f t="shared" si="46"/>
        <v>0</v>
      </c>
      <c r="CW8" s="53"/>
      <c r="CX8" s="111">
        <f t="shared" si="47"/>
        <v>0</v>
      </c>
      <c r="CY8" s="129"/>
      <c r="CZ8" s="125">
        <f t="shared" si="48"/>
        <v>0</v>
      </c>
      <c r="DA8" s="27">
        <v>5.04</v>
      </c>
      <c r="DB8" s="37">
        <f t="shared" si="49"/>
        <v>0</v>
      </c>
      <c r="DC8" s="53"/>
      <c r="DD8" s="111">
        <f t="shared" si="50"/>
        <v>0</v>
      </c>
      <c r="DE8" s="129"/>
      <c r="DF8" s="125">
        <f t="shared" si="51"/>
        <v>0</v>
      </c>
      <c r="DG8" s="27">
        <v>5.29</v>
      </c>
      <c r="DH8" s="37">
        <f t="shared" si="52"/>
        <v>0</v>
      </c>
      <c r="DI8" s="53"/>
      <c r="DJ8" s="111">
        <f t="shared" si="53"/>
        <v>0</v>
      </c>
    </row>
    <row r="9" spans="1:114" s="108" customFormat="1" ht="13.9" customHeight="1" x14ac:dyDescent="0.25">
      <c r="A9" s="96" t="s">
        <v>39</v>
      </c>
      <c r="B9" s="5">
        <v>7</v>
      </c>
      <c r="C9" s="101">
        <v>-9424.84</v>
      </c>
      <c r="D9" s="2"/>
      <c r="E9" s="2"/>
      <c r="F9" s="2"/>
      <c r="G9" s="2"/>
      <c r="H9" s="2"/>
      <c r="I9" s="2"/>
      <c r="J9" s="2"/>
      <c r="K9" s="2"/>
      <c r="L9" s="2"/>
      <c r="M9" s="2">
        <v>85</v>
      </c>
      <c r="N9" s="2">
        <v>224</v>
      </c>
      <c r="O9" s="2">
        <v>275</v>
      </c>
      <c r="P9" s="2">
        <v>391</v>
      </c>
      <c r="Q9" s="2">
        <v>609</v>
      </c>
      <c r="R9" s="2">
        <v>904</v>
      </c>
      <c r="S9" s="2">
        <v>1149</v>
      </c>
      <c r="T9" s="2">
        <v>1170</v>
      </c>
      <c r="U9" s="2">
        <v>1284</v>
      </c>
      <c r="V9" s="2">
        <v>1288</v>
      </c>
      <c r="W9" s="2">
        <v>1370</v>
      </c>
      <c r="X9" s="2">
        <v>1972</v>
      </c>
      <c r="Y9" s="2">
        <v>2321</v>
      </c>
      <c r="Z9" s="6">
        <f>Y9-X9</f>
        <v>349</v>
      </c>
      <c r="AA9" s="102">
        <v>4.8099999999999996</v>
      </c>
      <c r="AB9" s="103">
        <f t="shared" ref="AB9" si="54">Z9*AA9</f>
        <v>1678.6899999999998</v>
      </c>
      <c r="AC9" s="103"/>
      <c r="AD9" s="101">
        <f>C9+AC9-AB9</f>
        <v>-11103.53</v>
      </c>
      <c r="AE9" s="104">
        <v>2475</v>
      </c>
      <c r="AF9" s="105">
        <f t="shared" si="0"/>
        <v>154</v>
      </c>
      <c r="AG9" s="18">
        <v>4.8099999999999996</v>
      </c>
      <c r="AH9" s="59">
        <f t="shared" si="15"/>
        <v>740.7399999999999</v>
      </c>
      <c r="AI9" s="106"/>
      <c r="AJ9" s="59">
        <f t="shared" si="16"/>
        <v>-11844.27</v>
      </c>
      <c r="AK9" s="104">
        <v>2666</v>
      </c>
      <c r="AL9" s="105">
        <f t="shared" si="1"/>
        <v>191</v>
      </c>
      <c r="AM9" s="18">
        <v>5.04</v>
      </c>
      <c r="AN9" s="59">
        <f t="shared" si="17"/>
        <v>962.64</v>
      </c>
      <c r="AO9" s="107" t="s">
        <v>30</v>
      </c>
      <c r="AP9" s="57">
        <f>-AN9+AJ9</f>
        <v>-12806.91</v>
      </c>
      <c r="AQ9" s="104">
        <v>3091.86</v>
      </c>
      <c r="AR9" s="105">
        <f t="shared" si="2"/>
        <v>425.86000000000013</v>
      </c>
      <c r="AS9" s="18">
        <v>5.04</v>
      </c>
      <c r="AT9" s="59">
        <f t="shared" si="19"/>
        <v>2146.3344000000006</v>
      </c>
      <c r="AU9" s="53">
        <v>16000</v>
      </c>
      <c r="AV9" s="111">
        <f t="shared" si="20"/>
        <v>1046.7556000000004</v>
      </c>
      <c r="AW9" s="104">
        <v>3531</v>
      </c>
      <c r="AX9" s="105">
        <f t="shared" si="21"/>
        <v>439.13999999999987</v>
      </c>
      <c r="AY9" s="18">
        <v>5.04</v>
      </c>
      <c r="AZ9" s="59">
        <f t="shared" si="22"/>
        <v>2213.2655999999993</v>
      </c>
      <c r="BA9" s="53"/>
      <c r="BB9" s="120">
        <f t="shared" si="23"/>
        <v>-1166.5099999999989</v>
      </c>
      <c r="BC9" s="130">
        <v>4081</v>
      </c>
      <c r="BD9" s="126">
        <f t="shared" si="24"/>
        <v>550</v>
      </c>
      <c r="BE9" s="68">
        <v>5.04</v>
      </c>
      <c r="BF9" s="57">
        <f t="shared" si="25"/>
        <v>2772</v>
      </c>
      <c r="BG9" s="69"/>
      <c r="BH9" s="120">
        <f t="shared" si="26"/>
        <v>-3938.5099999999989</v>
      </c>
      <c r="BI9" s="130">
        <v>4876</v>
      </c>
      <c r="BJ9" s="126">
        <f t="shared" si="27"/>
        <v>795</v>
      </c>
      <c r="BK9" s="68">
        <v>5.04</v>
      </c>
      <c r="BL9" s="57">
        <f t="shared" si="28"/>
        <v>4006.8</v>
      </c>
      <c r="BM9" s="69"/>
      <c r="BN9" s="57">
        <f t="shared" si="29"/>
        <v>-7945.3099999999995</v>
      </c>
      <c r="BO9" s="130">
        <v>5831</v>
      </c>
      <c r="BP9" s="126">
        <f t="shared" si="30"/>
        <v>955</v>
      </c>
      <c r="BQ9" s="68">
        <v>5.04</v>
      </c>
      <c r="BR9" s="57">
        <f t="shared" si="31"/>
        <v>4813.2</v>
      </c>
      <c r="BS9" s="69"/>
      <c r="BT9" s="57">
        <f t="shared" si="32"/>
        <v>-12758.509999999998</v>
      </c>
      <c r="BU9" s="130">
        <v>6266</v>
      </c>
      <c r="BV9" s="126">
        <f t="shared" si="33"/>
        <v>435</v>
      </c>
      <c r="BW9" s="68">
        <v>5.04</v>
      </c>
      <c r="BX9" s="57">
        <f t="shared" si="34"/>
        <v>2192.4</v>
      </c>
      <c r="BY9" s="69"/>
      <c r="BZ9" s="57">
        <f t="shared" si="35"/>
        <v>-14950.909999999998</v>
      </c>
      <c r="CA9" s="130">
        <v>6266</v>
      </c>
      <c r="CB9" s="126">
        <f t="shared" si="36"/>
        <v>0</v>
      </c>
      <c r="CC9" s="68">
        <v>5.04</v>
      </c>
      <c r="CD9" s="57">
        <f t="shared" si="37"/>
        <v>0</v>
      </c>
      <c r="CE9" s="69"/>
      <c r="CF9" s="57">
        <f t="shared" si="38"/>
        <v>-14950.909999999998</v>
      </c>
      <c r="CG9" s="130">
        <v>6266</v>
      </c>
      <c r="CH9" s="126">
        <f t="shared" si="39"/>
        <v>0</v>
      </c>
      <c r="CI9" s="68">
        <v>5.04</v>
      </c>
      <c r="CJ9" s="57">
        <f t="shared" si="40"/>
        <v>0</v>
      </c>
      <c r="CK9" s="69"/>
      <c r="CL9" s="57">
        <f t="shared" si="41"/>
        <v>-14950.909999999998</v>
      </c>
      <c r="CM9" s="130">
        <v>6381</v>
      </c>
      <c r="CN9" s="126">
        <f t="shared" si="42"/>
        <v>115</v>
      </c>
      <c r="CO9" s="68">
        <v>5.04</v>
      </c>
      <c r="CP9" s="57">
        <f t="shared" si="43"/>
        <v>579.6</v>
      </c>
      <c r="CQ9" s="69"/>
      <c r="CR9" s="57">
        <f t="shared" si="44"/>
        <v>-15530.509999999998</v>
      </c>
      <c r="CS9" s="131">
        <v>6594</v>
      </c>
      <c r="CT9" s="126">
        <f t="shared" si="45"/>
        <v>213</v>
      </c>
      <c r="CU9" s="68">
        <v>5.04</v>
      </c>
      <c r="CV9" s="57">
        <f t="shared" si="46"/>
        <v>1073.52</v>
      </c>
      <c r="CW9" s="69"/>
      <c r="CX9" s="57">
        <f t="shared" si="47"/>
        <v>-16604.03</v>
      </c>
      <c r="CY9" s="131">
        <v>6924</v>
      </c>
      <c r="CZ9" s="127">
        <f t="shared" si="48"/>
        <v>330</v>
      </c>
      <c r="DA9" s="18">
        <v>5.04</v>
      </c>
      <c r="DB9" s="59">
        <f t="shared" si="49"/>
        <v>1663.2</v>
      </c>
      <c r="DC9" s="106">
        <v>19000</v>
      </c>
      <c r="DD9" s="111">
        <f t="shared" si="50"/>
        <v>732.77000000000044</v>
      </c>
      <c r="DE9" s="131">
        <v>7131</v>
      </c>
      <c r="DF9" s="127">
        <f t="shared" si="51"/>
        <v>207</v>
      </c>
      <c r="DG9" s="27">
        <v>5.29</v>
      </c>
      <c r="DH9" s="59">
        <f t="shared" si="52"/>
        <v>1095.03</v>
      </c>
      <c r="DI9" s="106"/>
      <c r="DJ9" s="58">
        <f t="shared" si="53"/>
        <v>-362.25999999999954</v>
      </c>
    </row>
    <row r="10" spans="1:114" ht="13.9" hidden="1" customHeight="1" x14ac:dyDescent="0.25">
      <c r="A10" s="100"/>
      <c r="B10" s="9">
        <v>8</v>
      </c>
      <c r="C10" s="8"/>
      <c r="D10" s="9"/>
      <c r="E10" s="10"/>
      <c r="F10" s="10"/>
      <c r="G10" s="10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8"/>
      <c r="Y10" s="8"/>
      <c r="Z10" s="9"/>
      <c r="AA10" s="9"/>
      <c r="AB10" s="8"/>
      <c r="AC10" s="14"/>
      <c r="AD10" s="8"/>
      <c r="AE10" s="49"/>
      <c r="AF10" s="36">
        <f t="shared" si="0"/>
        <v>0</v>
      </c>
      <c r="AG10" s="27">
        <v>4.8099999999999996</v>
      </c>
      <c r="AH10" s="37">
        <f t="shared" si="15"/>
        <v>0</v>
      </c>
      <c r="AI10" s="53"/>
      <c r="AJ10" s="37">
        <f t="shared" si="16"/>
        <v>0</v>
      </c>
      <c r="AK10" s="49"/>
      <c r="AL10" s="36">
        <f t="shared" si="1"/>
        <v>0</v>
      </c>
      <c r="AM10" s="27">
        <v>5.04</v>
      </c>
      <c r="AN10" s="37">
        <f t="shared" si="17"/>
        <v>0</v>
      </c>
      <c r="AO10" s="53"/>
      <c r="AP10" s="59">
        <f t="shared" si="18"/>
        <v>0</v>
      </c>
      <c r="AQ10" s="49"/>
      <c r="AR10" s="36">
        <f t="shared" si="2"/>
        <v>0</v>
      </c>
      <c r="AS10" s="27">
        <v>5.04</v>
      </c>
      <c r="AT10" s="37">
        <f t="shared" si="19"/>
        <v>0</v>
      </c>
      <c r="AU10" s="53"/>
      <c r="AV10" s="59">
        <f t="shared" si="20"/>
        <v>0</v>
      </c>
      <c r="AW10" s="49"/>
      <c r="AX10" s="36">
        <f t="shared" si="21"/>
        <v>0</v>
      </c>
      <c r="AY10" s="27">
        <v>5.04</v>
      </c>
      <c r="AZ10" s="37">
        <f t="shared" si="22"/>
        <v>0</v>
      </c>
      <c r="BA10" s="53"/>
      <c r="BB10" s="122">
        <f t="shared" si="23"/>
        <v>0</v>
      </c>
      <c r="BC10" s="129"/>
      <c r="BD10" s="125">
        <f t="shared" si="24"/>
        <v>0</v>
      </c>
      <c r="BE10" s="27">
        <v>5.04</v>
      </c>
      <c r="BF10" s="37">
        <f t="shared" si="25"/>
        <v>0</v>
      </c>
      <c r="BG10" s="53"/>
      <c r="BH10" s="122">
        <f t="shared" si="26"/>
        <v>0</v>
      </c>
      <c r="BI10" s="129"/>
      <c r="BJ10" s="125">
        <f t="shared" si="27"/>
        <v>0</v>
      </c>
      <c r="BK10" s="27">
        <v>5.04</v>
      </c>
      <c r="BL10" s="37">
        <f t="shared" si="28"/>
        <v>0</v>
      </c>
      <c r="BM10" s="53"/>
      <c r="BN10" s="111">
        <f t="shared" si="29"/>
        <v>0</v>
      </c>
      <c r="BO10" s="129"/>
      <c r="BP10" s="125">
        <f t="shared" si="30"/>
        <v>0</v>
      </c>
      <c r="BQ10" s="27">
        <v>5.04</v>
      </c>
      <c r="BR10" s="37">
        <f t="shared" si="31"/>
        <v>0</v>
      </c>
      <c r="BS10" s="53"/>
      <c r="BT10" s="111">
        <f t="shared" si="32"/>
        <v>0</v>
      </c>
      <c r="BU10" s="129"/>
      <c r="BV10" s="125">
        <f t="shared" si="33"/>
        <v>0</v>
      </c>
      <c r="BW10" s="27">
        <v>5.04</v>
      </c>
      <c r="BX10" s="37">
        <f t="shared" si="34"/>
        <v>0</v>
      </c>
      <c r="BY10" s="53"/>
      <c r="BZ10" s="111">
        <f t="shared" si="35"/>
        <v>0</v>
      </c>
      <c r="CA10" s="129"/>
      <c r="CB10" s="125">
        <f t="shared" si="36"/>
        <v>0</v>
      </c>
      <c r="CC10" s="27">
        <v>5.04</v>
      </c>
      <c r="CD10" s="37">
        <f t="shared" si="37"/>
        <v>0</v>
      </c>
      <c r="CE10" s="53"/>
      <c r="CF10" s="111">
        <f t="shared" si="38"/>
        <v>0</v>
      </c>
      <c r="CG10" s="129"/>
      <c r="CH10" s="125">
        <f t="shared" si="39"/>
        <v>0</v>
      </c>
      <c r="CI10" s="27">
        <v>5.04</v>
      </c>
      <c r="CJ10" s="37">
        <f t="shared" si="40"/>
        <v>0</v>
      </c>
      <c r="CK10" s="53"/>
      <c r="CL10" s="111">
        <f t="shared" si="41"/>
        <v>0</v>
      </c>
      <c r="CM10" s="129"/>
      <c r="CN10" s="125">
        <f t="shared" si="42"/>
        <v>0</v>
      </c>
      <c r="CO10" s="27">
        <v>5.04</v>
      </c>
      <c r="CP10" s="37">
        <f t="shared" si="43"/>
        <v>0</v>
      </c>
      <c r="CQ10" s="53"/>
      <c r="CR10" s="111">
        <f t="shared" si="44"/>
        <v>0</v>
      </c>
      <c r="CS10" s="129"/>
      <c r="CT10" s="125">
        <f t="shared" si="45"/>
        <v>0</v>
      </c>
      <c r="CU10" s="27">
        <v>5.04</v>
      </c>
      <c r="CV10" s="37">
        <f t="shared" si="46"/>
        <v>0</v>
      </c>
      <c r="CW10" s="53"/>
      <c r="CX10" s="111">
        <f t="shared" si="47"/>
        <v>0</v>
      </c>
      <c r="CY10" s="129"/>
      <c r="CZ10" s="125">
        <f t="shared" si="48"/>
        <v>0</v>
      </c>
      <c r="DA10" s="27">
        <v>5.04</v>
      </c>
      <c r="DB10" s="37">
        <f t="shared" si="49"/>
        <v>0</v>
      </c>
      <c r="DC10" s="53"/>
      <c r="DD10" s="111">
        <f t="shared" si="50"/>
        <v>0</v>
      </c>
      <c r="DE10" s="129"/>
      <c r="DF10" s="125">
        <f t="shared" si="51"/>
        <v>0</v>
      </c>
      <c r="DG10" s="27">
        <v>5.29</v>
      </c>
      <c r="DH10" s="37">
        <f t="shared" si="52"/>
        <v>0</v>
      </c>
      <c r="DI10" s="53"/>
      <c r="DJ10" s="111">
        <f t="shared" si="53"/>
        <v>0</v>
      </c>
    </row>
    <row r="11" spans="1:114" ht="13.9" hidden="1" customHeight="1" x14ac:dyDescent="0.25">
      <c r="A11" s="100"/>
      <c r="B11" s="9">
        <v>9</v>
      </c>
      <c r="C11" s="8"/>
      <c r="D11" s="9"/>
      <c r="E11" s="10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  <c r="Y11" s="8"/>
      <c r="Z11" s="9"/>
      <c r="AA11" s="9"/>
      <c r="AB11" s="8"/>
      <c r="AC11" s="14"/>
      <c r="AD11" s="8"/>
      <c r="AE11" s="49"/>
      <c r="AF11" s="36">
        <f t="shared" si="0"/>
        <v>0</v>
      </c>
      <c r="AG11" s="27">
        <v>4.8099999999999996</v>
      </c>
      <c r="AH11" s="37">
        <f t="shared" si="15"/>
        <v>0</v>
      </c>
      <c r="AI11" s="53"/>
      <c r="AJ11" s="37">
        <f t="shared" si="16"/>
        <v>0</v>
      </c>
      <c r="AK11" s="49"/>
      <c r="AL11" s="36">
        <f t="shared" si="1"/>
        <v>0</v>
      </c>
      <c r="AM11" s="27">
        <v>5.04</v>
      </c>
      <c r="AN11" s="37">
        <f t="shared" si="17"/>
        <v>0</v>
      </c>
      <c r="AO11" s="53"/>
      <c r="AP11" s="59">
        <f t="shared" si="18"/>
        <v>0</v>
      </c>
      <c r="AQ11" s="49"/>
      <c r="AR11" s="36">
        <f t="shared" si="2"/>
        <v>0</v>
      </c>
      <c r="AS11" s="27">
        <v>5.04</v>
      </c>
      <c r="AT11" s="37">
        <f t="shared" si="19"/>
        <v>0</v>
      </c>
      <c r="AU11" s="53"/>
      <c r="AV11" s="59">
        <f t="shared" si="20"/>
        <v>0</v>
      </c>
      <c r="AW11" s="49"/>
      <c r="AX11" s="36">
        <f t="shared" si="21"/>
        <v>0</v>
      </c>
      <c r="AY11" s="27">
        <v>5.04</v>
      </c>
      <c r="AZ11" s="37">
        <f t="shared" si="22"/>
        <v>0</v>
      </c>
      <c r="BA11" s="53"/>
      <c r="BB11" s="122">
        <f t="shared" si="23"/>
        <v>0</v>
      </c>
      <c r="BC11" s="129"/>
      <c r="BD11" s="125">
        <f t="shared" si="24"/>
        <v>0</v>
      </c>
      <c r="BE11" s="27">
        <v>5.04</v>
      </c>
      <c r="BF11" s="37">
        <f t="shared" si="25"/>
        <v>0</v>
      </c>
      <c r="BG11" s="53"/>
      <c r="BH11" s="122">
        <f t="shared" si="26"/>
        <v>0</v>
      </c>
      <c r="BI11" s="129"/>
      <c r="BJ11" s="125">
        <f t="shared" si="27"/>
        <v>0</v>
      </c>
      <c r="BK11" s="27">
        <v>5.04</v>
      </c>
      <c r="BL11" s="37">
        <f t="shared" si="28"/>
        <v>0</v>
      </c>
      <c r="BM11" s="53"/>
      <c r="BN11" s="111">
        <f t="shared" si="29"/>
        <v>0</v>
      </c>
      <c r="BO11" s="129"/>
      <c r="BP11" s="125">
        <f t="shared" si="30"/>
        <v>0</v>
      </c>
      <c r="BQ11" s="27">
        <v>5.04</v>
      </c>
      <c r="BR11" s="37">
        <f t="shared" si="31"/>
        <v>0</v>
      </c>
      <c r="BS11" s="53"/>
      <c r="BT11" s="111">
        <f t="shared" si="32"/>
        <v>0</v>
      </c>
      <c r="BU11" s="129"/>
      <c r="BV11" s="125">
        <f t="shared" si="33"/>
        <v>0</v>
      </c>
      <c r="BW11" s="27">
        <v>5.04</v>
      </c>
      <c r="BX11" s="37">
        <f t="shared" si="34"/>
        <v>0</v>
      </c>
      <c r="BY11" s="53"/>
      <c r="BZ11" s="111">
        <f t="shared" si="35"/>
        <v>0</v>
      </c>
      <c r="CA11" s="129"/>
      <c r="CB11" s="125">
        <f t="shared" si="36"/>
        <v>0</v>
      </c>
      <c r="CC11" s="27">
        <v>5.04</v>
      </c>
      <c r="CD11" s="37">
        <f t="shared" si="37"/>
        <v>0</v>
      </c>
      <c r="CE11" s="53"/>
      <c r="CF11" s="111">
        <f t="shared" si="38"/>
        <v>0</v>
      </c>
      <c r="CG11" s="129"/>
      <c r="CH11" s="125">
        <f t="shared" si="39"/>
        <v>0</v>
      </c>
      <c r="CI11" s="27">
        <v>5.04</v>
      </c>
      <c r="CJ11" s="37">
        <f t="shared" si="40"/>
        <v>0</v>
      </c>
      <c r="CK11" s="53"/>
      <c r="CL11" s="111">
        <f t="shared" si="41"/>
        <v>0</v>
      </c>
      <c r="CM11" s="129"/>
      <c r="CN11" s="125">
        <f t="shared" si="42"/>
        <v>0</v>
      </c>
      <c r="CO11" s="27">
        <v>5.04</v>
      </c>
      <c r="CP11" s="37">
        <f t="shared" si="43"/>
        <v>0</v>
      </c>
      <c r="CQ11" s="53"/>
      <c r="CR11" s="111">
        <f t="shared" si="44"/>
        <v>0</v>
      </c>
      <c r="CS11" s="129"/>
      <c r="CT11" s="125">
        <f t="shared" si="45"/>
        <v>0</v>
      </c>
      <c r="CU11" s="27">
        <v>5.04</v>
      </c>
      <c r="CV11" s="37">
        <f t="shared" si="46"/>
        <v>0</v>
      </c>
      <c r="CW11" s="53"/>
      <c r="CX11" s="111">
        <f t="shared" si="47"/>
        <v>0</v>
      </c>
      <c r="CY11" s="129"/>
      <c r="CZ11" s="125">
        <f t="shared" si="48"/>
        <v>0</v>
      </c>
      <c r="DA11" s="27">
        <v>5.04</v>
      </c>
      <c r="DB11" s="37">
        <f t="shared" si="49"/>
        <v>0</v>
      </c>
      <c r="DC11" s="53"/>
      <c r="DD11" s="111">
        <f t="shared" si="50"/>
        <v>0</v>
      </c>
      <c r="DE11" s="129"/>
      <c r="DF11" s="125">
        <f t="shared" si="51"/>
        <v>0</v>
      </c>
      <c r="DG11" s="27">
        <v>5.29</v>
      </c>
      <c r="DH11" s="37">
        <f t="shared" si="52"/>
        <v>0</v>
      </c>
      <c r="DI11" s="53"/>
      <c r="DJ11" s="111">
        <f t="shared" si="53"/>
        <v>0</v>
      </c>
    </row>
    <row r="12" spans="1:114" ht="13.9" customHeight="1" x14ac:dyDescent="0.25">
      <c r="A12" s="96" t="s">
        <v>40</v>
      </c>
      <c r="B12" s="5">
        <v>10</v>
      </c>
      <c r="C12" s="23">
        <v>889.37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12</v>
      </c>
      <c r="Q12" s="2">
        <v>14</v>
      </c>
      <c r="R12" s="2">
        <v>15</v>
      </c>
      <c r="S12" s="2">
        <v>16</v>
      </c>
      <c r="T12" s="2">
        <v>16</v>
      </c>
      <c r="U12" s="2">
        <v>16</v>
      </c>
      <c r="V12" s="2">
        <v>16</v>
      </c>
      <c r="W12" s="2">
        <v>19</v>
      </c>
      <c r="X12" s="2">
        <v>23</v>
      </c>
      <c r="Y12" s="2">
        <v>26</v>
      </c>
      <c r="Z12" s="20">
        <f t="shared" ref="Z12:Z18" si="55">Y12-X12</f>
        <v>3</v>
      </c>
      <c r="AA12" s="21">
        <v>4.8099999999999996</v>
      </c>
      <c r="AB12" s="22">
        <f t="shared" ref="AB12" si="56">Z12*AA12</f>
        <v>14.43</v>
      </c>
      <c r="AC12" s="22"/>
      <c r="AD12" s="23">
        <f t="shared" ref="AD12:AD18" si="57">C12+AC12-AB12</f>
        <v>874.94</v>
      </c>
      <c r="AE12" s="49">
        <v>33</v>
      </c>
      <c r="AF12" s="36">
        <f t="shared" si="0"/>
        <v>7</v>
      </c>
      <c r="AG12" s="27">
        <v>4.8099999999999996</v>
      </c>
      <c r="AH12" s="37">
        <f t="shared" si="15"/>
        <v>33.669999999999995</v>
      </c>
      <c r="AI12" s="53"/>
      <c r="AJ12" s="37">
        <f t="shared" si="16"/>
        <v>841.2700000000001</v>
      </c>
      <c r="AK12" s="49">
        <v>35</v>
      </c>
      <c r="AL12" s="36">
        <f t="shared" si="1"/>
        <v>2</v>
      </c>
      <c r="AM12" s="27">
        <v>5.04</v>
      </c>
      <c r="AN12" s="37">
        <f t="shared" si="17"/>
        <v>10.08</v>
      </c>
      <c r="AO12" s="53"/>
      <c r="AP12" s="59">
        <f t="shared" si="18"/>
        <v>831.19</v>
      </c>
      <c r="AQ12" s="49">
        <v>48</v>
      </c>
      <c r="AR12" s="36">
        <f t="shared" si="2"/>
        <v>13</v>
      </c>
      <c r="AS12" s="27">
        <v>5.04</v>
      </c>
      <c r="AT12" s="37">
        <f t="shared" si="19"/>
        <v>65.52</v>
      </c>
      <c r="AU12" s="53"/>
      <c r="AV12" s="111">
        <f t="shared" si="20"/>
        <v>765.67000000000007</v>
      </c>
      <c r="AW12" s="49">
        <v>51</v>
      </c>
      <c r="AX12" s="36">
        <f t="shared" si="21"/>
        <v>3</v>
      </c>
      <c r="AY12" s="27">
        <v>5.04</v>
      </c>
      <c r="AZ12" s="37">
        <f t="shared" si="22"/>
        <v>15.120000000000001</v>
      </c>
      <c r="BA12" s="53">
        <v>1000</v>
      </c>
      <c r="BB12" s="122">
        <f t="shared" si="23"/>
        <v>1750.5500000000002</v>
      </c>
      <c r="BC12" s="129">
        <v>51</v>
      </c>
      <c r="BD12" s="125">
        <f t="shared" si="24"/>
        <v>0</v>
      </c>
      <c r="BE12" s="27">
        <v>5.04</v>
      </c>
      <c r="BF12" s="37">
        <f t="shared" si="25"/>
        <v>0</v>
      </c>
      <c r="BG12" s="53"/>
      <c r="BH12" s="122">
        <f t="shared" si="26"/>
        <v>1750.5500000000002</v>
      </c>
      <c r="BI12" s="129">
        <v>51</v>
      </c>
      <c r="BJ12" s="125">
        <f t="shared" si="27"/>
        <v>0</v>
      </c>
      <c r="BK12" s="27">
        <v>5.04</v>
      </c>
      <c r="BL12" s="37">
        <f t="shared" si="28"/>
        <v>0</v>
      </c>
      <c r="BM12" s="53"/>
      <c r="BN12" s="111">
        <f t="shared" si="29"/>
        <v>1750.5500000000002</v>
      </c>
      <c r="BO12" s="129">
        <v>55</v>
      </c>
      <c r="BP12" s="125">
        <f t="shared" si="30"/>
        <v>4</v>
      </c>
      <c r="BQ12" s="27">
        <v>5.04</v>
      </c>
      <c r="BR12" s="37">
        <f t="shared" si="31"/>
        <v>20.16</v>
      </c>
      <c r="BS12" s="53"/>
      <c r="BT12" s="111">
        <f t="shared" si="32"/>
        <v>1730.39</v>
      </c>
      <c r="BU12" s="129">
        <v>55</v>
      </c>
      <c r="BV12" s="125">
        <f t="shared" si="33"/>
        <v>0</v>
      </c>
      <c r="BW12" s="27">
        <v>5.04</v>
      </c>
      <c r="BX12" s="37">
        <f t="shared" si="34"/>
        <v>0</v>
      </c>
      <c r="BY12" s="53"/>
      <c r="BZ12" s="111">
        <f t="shared" si="35"/>
        <v>1730.39</v>
      </c>
      <c r="CA12" s="129">
        <v>55</v>
      </c>
      <c r="CB12" s="125">
        <f t="shared" si="36"/>
        <v>0</v>
      </c>
      <c r="CC12" s="27">
        <v>5.04</v>
      </c>
      <c r="CD12" s="37">
        <f t="shared" si="37"/>
        <v>0</v>
      </c>
      <c r="CE12" s="53"/>
      <c r="CF12" s="111">
        <f t="shared" si="38"/>
        <v>1730.39</v>
      </c>
      <c r="CG12" s="129">
        <v>57</v>
      </c>
      <c r="CH12" s="125">
        <f t="shared" si="39"/>
        <v>2</v>
      </c>
      <c r="CI12" s="27">
        <v>5.04</v>
      </c>
      <c r="CJ12" s="37">
        <f t="shared" si="40"/>
        <v>10.08</v>
      </c>
      <c r="CK12" s="53"/>
      <c r="CL12" s="111">
        <f t="shared" si="41"/>
        <v>1720.3100000000002</v>
      </c>
      <c r="CM12" s="129">
        <v>59</v>
      </c>
      <c r="CN12" s="125">
        <f t="shared" si="42"/>
        <v>2</v>
      </c>
      <c r="CO12" s="27">
        <v>5.04</v>
      </c>
      <c r="CP12" s="37">
        <f t="shared" si="43"/>
        <v>10.08</v>
      </c>
      <c r="CQ12" s="53"/>
      <c r="CR12" s="111">
        <f t="shared" si="44"/>
        <v>1710.2300000000002</v>
      </c>
      <c r="CS12" s="129">
        <v>62</v>
      </c>
      <c r="CT12" s="125">
        <f t="shared" si="45"/>
        <v>3</v>
      </c>
      <c r="CU12" s="27">
        <v>5.04</v>
      </c>
      <c r="CV12" s="37">
        <f t="shared" si="46"/>
        <v>15.120000000000001</v>
      </c>
      <c r="CW12" s="53"/>
      <c r="CX12" s="111">
        <f t="shared" si="47"/>
        <v>1695.1100000000004</v>
      </c>
      <c r="CY12" s="129">
        <v>72</v>
      </c>
      <c r="CZ12" s="125">
        <f t="shared" si="48"/>
        <v>10</v>
      </c>
      <c r="DA12" s="27">
        <v>5.04</v>
      </c>
      <c r="DB12" s="37">
        <f t="shared" si="49"/>
        <v>50.4</v>
      </c>
      <c r="DC12" s="53"/>
      <c r="DD12" s="111">
        <f t="shared" si="50"/>
        <v>1644.7100000000003</v>
      </c>
      <c r="DE12" s="129">
        <v>79</v>
      </c>
      <c r="DF12" s="125">
        <f t="shared" si="51"/>
        <v>7</v>
      </c>
      <c r="DG12" s="27">
        <v>5.29</v>
      </c>
      <c r="DH12" s="37">
        <f t="shared" si="52"/>
        <v>37.03</v>
      </c>
      <c r="DI12" s="53"/>
      <c r="DJ12" s="111">
        <f t="shared" si="53"/>
        <v>1607.6800000000003</v>
      </c>
    </row>
    <row r="13" spans="1:114" ht="13.9" customHeight="1" x14ac:dyDescent="0.25">
      <c r="A13" s="116" t="s">
        <v>41</v>
      </c>
      <c r="B13" s="63">
        <v>11</v>
      </c>
      <c r="C13" s="17">
        <v>-648.23</v>
      </c>
      <c r="D13" s="71"/>
      <c r="E13" s="71">
        <v>1</v>
      </c>
      <c r="F13" s="71">
        <v>1</v>
      </c>
      <c r="G13" s="71">
        <v>1</v>
      </c>
      <c r="H13" s="71">
        <v>1</v>
      </c>
      <c r="I13" s="71">
        <v>2</v>
      </c>
      <c r="J13" s="71">
        <v>2</v>
      </c>
      <c r="K13" s="71">
        <v>2</v>
      </c>
      <c r="L13" s="71">
        <v>2</v>
      </c>
      <c r="M13" s="71">
        <v>32</v>
      </c>
      <c r="N13" s="71">
        <v>46</v>
      </c>
      <c r="O13" s="71">
        <v>46</v>
      </c>
      <c r="P13" s="71">
        <v>96</v>
      </c>
      <c r="Q13" s="71">
        <v>195</v>
      </c>
      <c r="R13" s="71">
        <v>516</v>
      </c>
      <c r="S13" s="71">
        <v>644</v>
      </c>
      <c r="T13" s="71">
        <v>644</v>
      </c>
      <c r="U13" s="71">
        <v>644</v>
      </c>
      <c r="V13" s="71">
        <v>695</v>
      </c>
      <c r="W13" s="71">
        <v>742</v>
      </c>
      <c r="X13" s="71">
        <v>865</v>
      </c>
      <c r="Y13" s="71">
        <v>975</v>
      </c>
      <c r="Z13" s="63">
        <f t="shared" si="55"/>
        <v>110</v>
      </c>
      <c r="AA13" s="64">
        <v>4.8099999999999996</v>
      </c>
      <c r="AB13" s="65">
        <f t="shared" si="14"/>
        <v>529.09999999999991</v>
      </c>
      <c r="AC13" s="65">
        <v>1000</v>
      </c>
      <c r="AD13" s="17">
        <f t="shared" si="57"/>
        <v>-177.32999999999993</v>
      </c>
      <c r="AE13" s="66">
        <v>1036</v>
      </c>
      <c r="AF13" s="67">
        <f t="shared" si="0"/>
        <v>61</v>
      </c>
      <c r="AG13" s="68">
        <v>4.8099999999999996</v>
      </c>
      <c r="AH13" s="57">
        <f t="shared" si="15"/>
        <v>293.40999999999997</v>
      </c>
      <c r="AI13" s="69"/>
      <c r="AJ13" s="57">
        <f t="shared" si="16"/>
        <v>-470.7399999999999</v>
      </c>
      <c r="AK13" s="66">
        <v>1127</v>
      </c>
      <c r="AL13" s="67">
        <f t="shared" si="1"/>
        <v>91</v>
      </c>
      <c r="AM13" s="68">
        <v>5.04</v>
      </c>
      <c r="AN13" s="57">
        <f t="shared" si="17"/>
        <v>458.64</v>
      </c>
      <c r="AO13" s="69">
        <v>2000</v>
      </c>
      <c r="AP13" s="57">
        <f t="shared" si="18"/>
        <v>1070.6200000000003</v>
      </c>
      <c r="AQ13" s="66">
        <v>1224.6199999999999</v>
      </c>
      <c r="AR13" s="67">
        <f t="shared" si="2"/>
        <v>97.619999999999891</v>
      </c>
      <c r="AS13" s="68">
        <v>5.04</v>
      </c>
      <c r="AT13" s="57">
        <f t="shared" si="19"/>
        <v>492.00479999999948</v>
      </c>
      <c r="AU13" s="69">
        <v>2000</v>
      </c>
      <c r="AV13" s="57">
        <f t="shared" si="20"/>
        <v>2578.6152000000011</v>
      </c>
      <c r="AW13" s="66">
        <v>1380</v>
      </c>
      <c r="AX13" s="67">
        <f t="shared" si="21"/>
        <v>155.38000000000011</v>
      </c>
      <c r="AY13" s="68">
        <v>5.04</v>
      </c>
      <c r="AZ13" s="57">
        <f t="shared" si="22"/>
        <v>783.11520000000053</v>
      </c>
      <c r="BA13" s="69"/>
      <c r="BB13" s="120">
        <f t="shared" si="23"/>
        <v>1795.5000000000005</v>
      </c>
      <c r="BC13" s="130">
        <v>1602</v>
      </c>
      <c r="BD13" s="126">
        <f t="shared" si="24"/>
        <v>222</v>
      </c>
      <c r="BE13" s="68">
        <v>5.04</v>
      </c>
      <c r="BF13" s="57">
        <f t="shared" si="25"/>
        <v>1118.8800000000001</v>
      </c>
      <c r="BG13" s="69"/>
      <c r="BH13" s="120">
        <f t="shared" si="26"/>
        <v>676.62000000000035</v>
      </c>
      <c r="BI13" s="130">
        <v>1746</v>
      </c>
      <c r="BJ13" s="126">
        <f t="shared" si="27"/>
        <v>144</v>
      </c>
      <c r="BK13" s="68">
        <v>5.04</v>
      </c>
      <c r="BL13" s="57">
        <f t="shared" si="28"/>
        <v>725.76</v>
      </c>
      <c r="BM13" s="69"/>
      <c r="BN13" s="57">
        <f t="shared" si="29"/>
        <v>-49.139999999999645</v>
      </c>
      <c r="BO13" s="130">
        <v>2246</v>
      </c>
      <c r="BP13" s="126">
        <f t="shared" si="30"/>
        <v>500</v>
      </c>
      <c r="BQ13" s="68">
        <v>5.04</v>
      </c>
      <c r="BR13" s="57">
        <f t="shared" si="31"/>
        <v>2520</v>
      </c>
      <c r="BS13" s="69"/>
      <c r="BT13" s="57">
        <f t="shared" si="32"/>
        <v>-2569.1399999999994</v>
      </c>
      <c r="BU13" s="130">
        <v>2897</v>
      </c>
      <c r="BV13" s="126">
        <f t="shared" si="33"/>
        <v>651</v>
      </c>
      <c r="BW13" s="68">
        <v>5.04</v>
      </c>
      <c r="BX13" s="57">
        <f t="shared" si="34"/>
        <v>3281.04</v>
      </c>
      <c r="BY13" s="69">
        <v>2000</v>
      </c>
      <c r="BZ13" s="57">
        <f t="shared" si="35"/>
        <v>-3850.1799999999994</v>
      </c>
      <c r="CA13" s="130">
        <v>3695</v>
      </c>
      <c r="CB13" s="126">
        <f t="shared" si="36"/>
        <v>798</v>
      </c>
      <c r="CC13" s="68">
        <v>5.04</v>
      </c>
      <c r="CD13" s="57">
        <f t="shared" si="37"/>
        <v>4021.92</v>
      </c>
      <c r="CE13" s="69"/>
      <c r="CF13" s="57">
        <f t="shared" si="38"/>
        <v>-7872.0999999999995</v>
      </c>
      <c r="CG13" s="130">
        <v>4206</v>
      </c>
      <c r="CH13" s="126">
        <f t="shared" si="39"/>
        <v>511</v>
      </c>
      <c r="CI13" s="68">
        <v>5.04</v>
      </c>
      <c r="CJ13" s="57">
        <f t="shared" si="40"/>
        <v>2575.44</v>
      </c>
      <c r="CK13" s="69">
        <v>3000</v>
      </c>
      <c r="CL13" s="57">
        <f t="shared" si="41"/>
        <v>-7447.5399999999991</v>
      </c>
      <c r="CM13" s="130">
        <v>5372</v>
      </c>
      <c r="CN13" s="126">
        <f t="shared" si="42"/>
        <v>1166</v>
      </c>
      <c r="CO13" s="68">
        <v>5.04</v>
      </c>
      <c r="CP13" s="57">
        <f t="shared" si="43"/>
        <v>5876.64</v>
      </c>
      <c r="CQ13" s="69">
        <v>5000</v>
      </c>
      <c r="CR13" s="57">
        <f t="shared" si="44"/>
        <v>-8324.18</v>
      </c>
      <c r="CS13" s="130">
        <v>6026</v>
      </c>
      <c r="CT13" s="126">
        <f t="shared" si="45"/>
        <v>654</v>
      </c>
      <c r="CU13" s="68">
        <v>5.04</v>
      </c>
      <c r="CV13" s="57">
        <f t="shared" si="46"/>
        <v>3296.16</v>
      </c>
      <c r="CW13" s="69">
        <v>2000</v>
      </c>
      <c r="CX13" s="57">
        <f t="shared" si="47"/>
        <v>-9620.34</v>
      </c>
      <c r="CY13" s="130">
        <v>6566</v>
      </c>
      <c r="CZ13" s="126">
        <f t="shared" si="48"/>
        <v>540</v>
      </c>
      <c r="DA13" s="68">
        <v>5.04</v>
      </c>
      <c r="DB13" s="57">
        <f t="shared" si="49"/>
        <v>2721.6</v>
      </c>
      <c r="DC13" s="69">
        <v>4000</v>
      </c>
      <c r="DD13" s="57">
        <f t="shared" si="50"/>
        <v>-8341.94</v>
      </c>
      <c r="DE13" s="130">
        <v>6785</v>
      </c>
      <c r="DF13" s="126">
        <f t="shared" si="51"/>
        <v>219</v>
      </c>
      <c r="DG13" s="68">
        <v>5.29</v>
      </c>
      <c r="DH13" s="57">
        <f t="shared" si="52"/>
        <v>1158.51</v>
      </c>
      <c r="DI13" s="69">
        <v>2000</v>
      </c>
      <c r="DJ13" s="57">
        <f t="shared" si="53"/>
        <v>-7500.4500000000007</v>
      </c>
    </row>
    <row r="14" spans="1:114" ht="13.9" customHeight="1" x14ac:dyDescent="0.25">
      <c r="A14" s="96" t="s">
        <v>42</v>
      </c>
      <c r="B14" s="6">
        <v>12</v>
      </c>
      <c r="C14" s="23">
        <v>350.76</v>
      </c>
      <c r="D14" s="2"/>
      <c r="E14" s="2"/>
      <c r="F14" s="2"/>
      <c r="G14" s="2"/>
      <c r="H14" s="2"/>
      <c r="I14" s="2"/>
      <c r="J14" s="2">
        <v>480</v>
      </c>
      <c r="K14" s="2">
        <v>539</v>
      </c>
      <c r="L14" s="2">
        <v>553</v>
      </c>
      <c r="M14" s="2">
        <v>553</v>
      </c>
      <c r="N14" s="2">
        <v>558</v>
      </c>
      <c r="O14" s="2">
        <v>700</v>
      </c>
      <c r="P14" s="2">
        <v>769</v>
      </c>
      <c r="Q14" s="2">
        <v>790</v>
      </c>
      <c r="R14" s="2">
        <v>790</v>
      </c>
      <c r="S14" s="2">
        <v>790</v>
      </c>
      <c r="T14" s="2">
        <v>790</v>
      </c>
      <c r="U14" s="2">
        <v>790</v>
      </c>
      <c r="V14" s="2">
        <v>790</v>
      </c>
      <c r="W14" s="2">
        <v>790</v>
      </c>
      <c r="X14" s="2">
        <v>790</v>
      </c>
      <c r="Y14" s="2">
        <v>913</v>
      </c>
      <c r="Z14" s="20">
        <f t="shared" si="55"/>
        <v>123</v>
      </c>
      <c r="AA14" s="21">
        <v>4.8099999999999996</v>
      </c>
      <c r="AB14" s="22">
        <f t="shared" si="14"/>
        <v>591.63</v>
      </c>
      <c r="AC14" s="22"/>
      <c r="AD14" s="24">
        <f t="shared" si="57"/>
        <v>-240.87</v>
      </c>
      <c r="AE14" s="49">
        <v>1349</v>
      </c>
      <c r="AF14" s="36">
        <f t="shared" si="0"/>
        <v>436</v>
      </c>
      <c r="AG14" s="27">
        <v>4.8099999999999996</v>
      </c>
      <c r="AH14" s="37">
        <f t="shared" si="15"/>
        <v>2097.16</v>
      </c>
      <c r="AI14" s="53">
        <v>4000</v>
      </c>
      <c r="AJ14" s="37">
        <f t="shared" si="16"/>
        <v>1661.9700000000003</v>
      </c>
      <c r="AK14" s="49">
        <v>1506</v>
      </c>
      <c r="AL14" s="36">
        <f t="shared" si="1"/>
        <v>157</v>
      </c>
      <c r="AM14" s="27">
        <v>5.04</v>
      </c>
      <c r="AN14" s="37">
        <f t="shared" si="17"/>
        <v>791.28</v>
      </c>
      <c r="AO14" s="53"/>
      <c r="AP14" s="59">
        <f t="shared" si="18"/>
        <v>870.69000000000028</v>
      </c>
      <c r="AQ14" s="49">
        <v>1871.19</v>
      </c>
      <c r="AR14" s="36">
        <f t="shared" si="2"/>
        <v>365.19000000000005</v>
      </c>
      <c r="AS14" s="27">
        <v>5.04</v>
      </c>
      <c r="AT14" s="37">
        <f t="shared" si="19"/>
        <v>1840.5576000000003</v>
      </c>
      <c r="AU14" s="53"/>
      <c r="AV14" s="58">
        <f t="shared" si="20"/>
        <v>-969.86760000000004</v>
      </c>
      <c r="AW14" s="49">
        <v>1982</v>
      </c>
      <c r="AX14" s="36">
        <f t="shared" si="21"/>
        <v>110.80999999999995</v>
      </c>
      <c r="AY14" s="27">
        <v>5.04</v>
      </c>
      <c r="AZ14" s="37">
        <f t="shared" si="22"/>
        <v>558.48239999999976</v>
      </c>
      <c r="BA14" s="53"/>
      <c r="BB14" s="120">
        <f t="shared" si="23"/>
        <v>-1528.35</v>
      </c>
      <c r="BC14" s="129">
        <v>1993</v>
      </c>
      <c r="BD14" s="125">
        <f t="shared" si="24"/>
        <v>11</v>
      </c>
      <c r="BE14" s="27">
        <v>5.04</v>
      </c>
      <c r="BF14" s="37">
        <f t="shared" si="25"/>
        <v>55.44</v>
      </c>
      <c r="BG14" s="53">
        <v>3000</v>
      </c>
      <c r="BH14" s="122">
        <f t="shared" si="26"/>
        <v>1416.21</v>
      </c>
      <c r="BI14" s="129">
        <v>1993</v>
      </c>
      <c r="BJ14" s="125">
        <f t="shared" si="27"/>
        <v>0</v>
      </c>
      <c r="BK14" s="27">
        <v>5.04</v>
      </c>
      <c r="BL14" s="37">
        <f t="shared" si="28"/>
        <v>0</v>
      </c>
      <c r="BM14" s="53"/>
      <c r="BN14" s="111">
        <f t="shared" si="29"/>
        <v>1416.21</v>
      </c>
      <c r="BO14" s="129">
        <v>1993</v>
      </c>
      <c r="BP14" s="125">
        <f t="shared" si="30"/>
        <v>0</v>
      </c>
      <c r="BQ14" s="27">
        <v>5.04</v>
      </c>
      <c r="BR14" s="37">
        <f t="shared" si="31"/>
        <v>0</v>
      </c>
      <c r="BS14" s="53"/>
      <c r="BT14" s="111">
        <f t="shared" si="32"/>
        <v>1416.21</v>
      </c>
      <c r="BU14" s="129">
        <v>1993</v>
      </c>
      <c r="BV14" s="125">
        <f t="shared" si="33"/>
        <v>0</v>
      </c>
      <c r="BW14" s="27">
        <v>5.04</v>
      </c>
      <c r="BX14" s="37">
        <f t="shared" si="34"/>
        <v>0</v>
      </c>
      <c r="BY14" s="53"/>
      <c r="BZ14" s="111">
        <f t="shared" si="35"/>
        <v>1416.21</v>
      </c>
      <c r="CA14" s="129">
        <v>1993</v>
      </c>
      <c r="CB14" s="125">
        <f t="shared" si="36"/>
        <v>0</v>
      </c>
      <c r="CC14" s="27">
        <v>5.04</v>
      </c>
      <c r="CD14" s="37">
        <f t="shared" si="37"/>
        <v>0</v>
      </c>
      <c r="CE14" s="53"/>
      <c r="CF14" s="111">
        <f t="shared" si="38"/>
        <v>1416.21</v>
      </c>
      <c r="CG14" s="129">
        <v>1993</v>
      </c>
      <c r="CH14" s="125">
        <f t="shared" si="39"/>
        <v>0</v>
      </c>
      <c r="CI14" s="27">
        <v>5.04</v>
      </c>
      <c r="CJ14" s="37">
        <f t="shared" si="40"/>
        <v>0</v>
      </c>
      <c r="CK14" s="53"/>
      <c r="CL14" s="111">
        <f t="shared" si="41"/>
        <v>1416.21</v>
      </c>
      <c r="CM14" s="129">
        <v>1993</v>
      </c>
      <c r="CN14" s="125">
        <f t="shared" si="42"/>
        <v>0</v>
      </c>
      <c r="CO14" s="27">
        <v>5.04</v>
      </c>
      <c r="CP14" s="37">
        <f t="shared" si="43"/>
        <v>0</v>
      </c>
      <c r="CQ14" s="53"/>
      <c r="CR14" s="111">
        <f t="shared" si="44"/>
        <v>1416.21</v>
      </c>
      <c r="CS14" s="129">
        <v>2124</v>
      </c>
      <c r="CT14" s="125">
        <f t="shared" si="45"/>
        <v>131</v>
      </c>
      <c r="CU14" s="27">
        <v>5.04</v>
      </c>
      <c r="CV14" s="37">
        <f t="shared" si="46"/>
        <v>660.24</v>
      </c>
      <c r="CW14" s="53"/>
      <c r="CX14" s="111">
        <f t="shared" si="47"/>
        <v>755.97</v>
      </c>
      <c r="CY14" s="129">
        <v>2337</v>
      </c>
      <c r="CZ14" s="125">
        <f t="shared" si="48"/>
        <v>213</v>
      </c>
      <c r="DA14" s="27">
        <v>5.04</v>
      </c>
      <c r="DB14" s="37">
        <f t="shared" si="49"/>
        <v>1073.52</v>
      </c>
      <c r="DC14" s="53">
        <v>5000</v>
      </c>
      <c r="DD14" s="111">
        <f t="shared" si="50"/>
        <v>4682.45</v>
      </c>
      <c r="DE14" s="129">
        <v>2486</v>
      </c>
      <c r="DF14" s="125">
        <f t="shared" si="51"/>
        <v>149</v>
      </c>
      <c r="DG14" s="27">
        <v>5.29</v>
      </c>
      <c r="DH14" s="37">
        <f t="shared" si="52"/>
        <v>788.21</v>
      </c>
      <c r="DI14" s="53"/>
      <c r="DJ14" s="111">
        <f t="shared" si="53"/>
        <v>3894.24</v>
      </c>
    </row>
    <row r="15" spans="1:114" ht="13.9" customHeight="1" x14ac:dyDescent="0.25">
      <c r="A15" s="96" t="s">
        <v>43</v>
      </c>
      <c r="B15" s="6">
        <v>13</v>
      </c>
      <c r="C15" s="17">
        <v>413.64</v>
      </c>
      <c r="D15" s="71"/>
      <c r="E15" s="71"/>
      <c r="F15" s="71">
        <v>1</v>
      </c>
      <c r="G15" s="71">
        <v>1</v>
      </c>
      <c r="H15" s="71">
        <v>106</v>
      </c>
      <c r="I15" s="71">
        <v>209</v>
      </c>
      <c r="J15" s="71">
        <v>368</v>
      </c>
      <c r="K15" s="71">
        <v>391</v>
      </c>
      <c r="L15" s="71">
        <v>392</v>
      </c>
      <c r="M15" s="71">
        <v>402</v>
      </c>
      <c r="N15" s="71">
        <v>415</v>
      </c>
      <c r="O15" s="71">
        <v>431</v>
      </c>
      <c r="P15" s="71">
        <v>464</v>
      </c>
      <c r="Q15" s="71">
        <v>491</v>
      </c>
      <c r="R15" s="71">
        <v>509</v>
      </c>
      <c r="S15" s="71">
        <v>560</v>
      </c>
      <c r="T15" s="71">
        <v>561</v>
      </c>
      <c r="U15" s="71">
        <v>561</v>
      </c>
      <c r="V15" s="71">
        <v>561</v>
      </c>
      <c r="W15" s="71">
        <v>561</v>
      </c>
      <c r="X15" s="71">
        <v>561</v>
      </c>
      <c r="Y15" s="71">
        <v>612</v>
      </c>
      <c r="Z15" s="63">
        <f t="shared" si="55"/>
        <v>51</v>
      </c>
      <c r="AA15" s="64">
        <v>4.8099999999999996</v>
      </c>
      <c r="AB15" s="65">
        <f t="shared" si="14"/>
        <v>245.30999999999997</v>
      </c>
      <c r="AC15" s="65"/>
      <c r="AD15" s="17">
        <f t="shared" si="57"/>
        <v>168.33</v>
      </c>
      <c r="AE15" s="66">
        <v>688</v>
      </c>
      <c r="AF15" s="67">
        <f t="shared" si="0"/>
        <v>76</v>
      </c>
      <c r="AG15" s="68">
        <v>4.8099999999999996</v>
      </c>
      <c r="AH15" s="57">
        <f t="shared" si="15"/>
        <v>365.55999999999995</v>
      </c>
      <c r="AI15" s="69"/>
      <c r="AJ15" s="57">
        <f t="shared" si="16"/>
        <v>-197.22999999999993</v>
      </c>
      <c r="AK15" s="66">
        <v>727</v>
      </c>
      <c r="AL15" s="67">
        <f t="shared" si="1"/>
        <v>39</v>
      </c>
      <c r="AM15" s="68">
        <v>5.04</v>
      </c>
      <c r="AN15" s="57">
        <f t="shared" si="17"/>
        <v>196.56</v>
      </c>
      <c r="AO15" s="69">
        <v>1000</v>
      </c>
      <c r="AP15" s="57">
        <f t="shared" si="18"/>
        <v>606.21000000000015</v>
      </c>
      <c r="AQ15" s="66">
        <v>770.39</v>
      </c>
      <c r="AR15" s="67">
        <f t="shared" si="2"/>
        <v>43.389999999999986</v>
      </c>
      <c r="AS15" s="68">
        <v>5.04</v>
      </c>
      <c r="AT15" s="57">
        <f t="shared" si="19"/>
        <v>218.68559999999994</v>
      </c>
      <c r="AU15" s="69"/>
      <c r="AV15" s="57">
        <f t="shared" si="20"/>
        <v>387.52440000000024</v>
      </c>
      <c r="AW15" s="66">
        <v>832</v>
      </c>
      <c r="AX15" s="67">
        <f t="shared" si="21"/>
        <v>61.610000000000014</v>
      </c>
      <c r="AY15" s="68">
        <v>5.04</v>
      </c>
      <c r="AZ15" s="57">
        <f t="shared" si="22"/>
        <v>310.51440000000008</v>
      </c>
      <c r="BA15" s="69">
        <v>1000</v>
      </c>
      <c r="BB15" s="120">
        <f t="shared" si="23"/>
        <v>1077.0100000000002</v>
      </c>
      <c r="BC15" s="130">
        <v>876</v>
      </c>
      <c r="BD15" s="126">
        <f t="shared" si="24"/>
        <v>44</v>
      </c>
      <c r="BE15" s="68">
        <v>5.04</v>
      </c>
      <c r="BF15" s="57">
        <f t="shared" si="25"/>
        <v>221.76</v>
      </c>
      <c r="BG15" s="69"/>
      <c r="BH15" s="120">
        <f t="shared" si="26"/>
        <v>855.25000000000023</v>
      </c>
      <c r="BI15" s="130">
        <v>934</v>
      </c>
      <c r="BJ15" s="126">
        <f t="shared" si="27"/>
        <v>58</v>
      </c>
      <c r="BK15" s="68">
        <v>5.04</v>
      </c>
      <c r="BL15" s="57">
        <f t="shared" si="28"/>
        <v>292.32</v>
      </c>
      <c r="BM15" s="69"/>
      <c r="BN15" s="57">
        <f t="shared" si="29"/>
        <v>562.93000000000029</v>
      </c>
      <c r="BO15" s="130">
        <v>1763</v>
      </c>
      <c r="BP15" s="126">
        <f t="shared" si="30"/>
        <v>829</v>
      </c>
      <c r="BQ15" s="68">
        <v>5.04</v>
      </c>
      <c r="BR15" s="57">
        <f t="shared" si="31"/>
        <v>4178.16</v>
      </c>
      <c r="BS15" s="69"/>
      <c r="BT15" s="57">
        <f t="shared" si="32"/>
        <v>-3615.2299999999996</v>
      </c>
      <c r="BU15" s="130">
        <v>2479</v>
      </c>
      <c r="BV15" s="126">
        <f t="shared" si="33"/>
        <v>716</v>
      </c>
      <c r="BW15" s="68">
        <v>5.04</v>
      </c>
      <c r="BX15" s="57">
        <f t="shared" si="34"/>
        <v>3608.64</v>
      </c>
      <c r="BY15" s="69">
        <v>4000</v>
      </c>
      <c r="BZ15" s="57">
        <f t="shared" si="35"/>
        <v>-3223.8699999999994</v>
      </c>
      <c r="CA15" s="131">
        <v>3307</v>
      </c>
      <c r="CB15" s="127">
        <f t="shared" si="36"/>
        <v>828</v>
      </c>
      <c r="CC15" s="18">
        <v>5.04</v>
      </c>
      <c r="CD15" s="59">
        <f t="shared" si="37"/>
        <v>4173.12</v>
      </c>
      <c r="CE15" s="106">
        <v>10000</v>
      </c>
      <c r="CF15" s="111">
        <f t="shared" si="38"/>
        <v>2603.0100000000007</v>
      </c>
      <c r="CG15" s="131">
        <v>3785</v>
      </c>
      <c r="CH15" s="127">
        <f t="shared" si="39"/>
        <v>478</v>
      </c>
      <c r="CI15" s="18">
        <v>5.04</v>
      </c>
      <c r="CJ15" s="59">
        <f t="shared" si="40"/>
        <v>2409.12</v>
      </c>
      <c r="CK15" s="106"/>
      <c r="CL15" s="111">
        <f t="shared" si="41"/>
        <v>193.89000000000078</v>
      </c>
      <c r="CM15" s="131">
        <v>3924</v>
      </c>
      <c r="CN15" s="127">
        <f t="shared" si="42"/>
        <v>139</v>
      </c>
      <c r="CO15" s="18">
        <v>5.04</v>
      </c>
      <c r="CP15" s="59">
        <f t="shared" si="43"/>
        <v>700.56000000000006</v>
      </c>
      <c r="CQ15" s="106"/>
      <c r="CR15" s="58">
        <f t="shared" si="44"/>
        <v>-506.66999999999928</v>
      </c>
      <c r="CS15" s="131">
        <v>3970</v>
      </c>
      <c r="CT15" s="127">
        <f t="shared" si="45"/>
        <v>46</v>
      </c>
      <c r="CU15" s="18">
        <v>5.04</v>
      </c>
      <c r="CV15" s="59">
        <f t="shared" si="46"/>
        <v>231.84</v>
      </c>
      <c r="CW15" s="106">
        <v>2000</v>
      </c>
      <c r="CX15" s="111">
        <f t="shared" si="47"/>
        <v>1261.4900000000007</v>
      </c>
      <c r="CY15" s="131">
        <v>4038</v>
      </c>
      <c r="CZ15" s="127">
        <f t="shared" si="48"/>
        <v>68</v>
      </c>
      <c r="DA15" s="18">
        <v>5.04</v>
      </c>
      <c r="DB15" s="59">
        <f t="shared" si="49"/>
        <v>342.72</v>
      </c>
      <c r="DC15" s="106"/>
      <c r="DD15" s="111">
        <f t="shared" si="50"/>
        <v>918.77000000000066</v>
      </c>
      <c r="DE15" s="131">
        <v>4097</v>
      </c>
      <c r="DF15" s="127">
        <f t="shared" si="51"/>
        <v>59</v>
      </c>
      <c r="DG15" s="27">
        <v>5.29</v>
      </c>
      <c r="DH15" s="59">
        <f t="shared" si="52"/>
        <v>312.11</v>
      </c>
      <c r="DI15" s="106"/>
      <c r="DJ15" s="111">
        <f t="shared" si="53"/>
        <v>606.66000000000065</v>
      </c>
    </row>
    <row r="16" spans="1:114" ht="13.9" customHeight="1" x14ac:dyDescent="0.25">
      <c r="A16" s="96" t="s">
        <v>44</v>
      </c>
      <c r="B16" s="6">
        <v>14</v>
      </c>
      <c r="C16" s="23">
        <v>76.489999999999995</v>
      </c>
      <c r="D16" s="2"/>
      <c r="E16" s="2">
        <v>0</v>
      </c>
      <c r="F16" s="2">
        <v>1</v>
      </c>
      <c r="G16" s="2">
        <v>1</v>
      </c>
      <c r="H16" s="2">
        <v>1</v>
      </c>
      <c r="I16" s="2">
        <v>183</v>
      </c>
      <c r="J16" s="2">
        <v>183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193</v>
      </c>
      <c r="S16" s="2">
        <v>1.93</v>
      </c>
      <c r="T16" s="2">
        <v>2</v>
      </c>
      <c r="U16" s="2">
        <v>2</v>
      </c>
      <c r="V16" s="2">
        <v>2</v>
      </c>
      <c r="W16" s="2">
        <v>2</v>
      </c>
      <c r="X16" s="2">
        <v>5</v>
      </c>
      <c r="Y16" s="2">
        <v>5</v>
      </c>
      <c r="Z16" s="20">
        <f t="shared" si="55"/>
        <v>0</v>
      </c>
      <c r="AA16" s="21">
        <v>4.8099999999999996</v>
      </c>
      <c r="AB16" s="22">
        <f t="shared" si="14"/>
        <v>0</v>
      </c>
      <c r="AC16" s="22"/>
      <c r="AD16" s="23">
        <f t="shared" si="57"/>
        <v>76.489999999999995</v>
      </c>
      <c r="AE16" s="49">
        <v>5</v>
      </c>
      <c r="AF16" s="36">
        <f t="shared" si="0"/>
        <v>0</v>
      </c>
      <c r="AG16" s="27">
        <v>4.8099999999999996</v>
      </c>
      <c r="AH16" s="37">
        <f t="shared" si="15"/>
        <v>0</v>
      </c>
      <c r="AI16" s="53"/>
      <c r="AJ16" s="37">
        <f t="shared" si="16"/>
        <v>76.489999999999995</v>
      </c>
      <c r="AK16" s="49">
        <v>7</v>
      </c>
      <c r="AL16" s="36">
        <f t="shared" si="1"/>
        <v>2</v>
      </c>
      <c r="AM16" s="27">
        <v>5.04</v>
      </c>
      <c r="AN16" s="37">
        <f t="shared" si="17"/>
        <v>10.08</v>
      </c>
      <c r="AO16" s="53"/>
      <c r="AP16" s="59">
        <f t="shared" si="18"/>
        <v>66.41</v>
      </c>
      <c r="AQ16" s="49">
        <v>8.83</v>
      </c>
      <c r="AR16" s="36">
        <f t="shared" si="2"/>
        <v>1.83</v>
      </c>
      <c r="AS16" s="27">
        <v>5.04</v>
      </c>
      <c r="AT16" s="37">
        <f t="shared" si="19"/>
        <v>9.2232000000000003</v>
      </c>
      <c r="AU16" s="53"/>
      <c r="AV16" s="111">
        <f t="shared" si="20"/>
        <v>57.186799999999998</v>
      </c>
      <c r="AW16" s="49">
        <v>9</v>
      </c>
      <c r="AX16" s="36">
        <f t="shared" si="21"/>
        <v>0.16999999999999993</v>
      </c>
      <c r="AY16" s="27">
        <v>5.04</v>
      </c>
      <c r="AZ16" s="37">
        <f t="shared" si="22"/>
        <v>0.85679999999999967</v>
      </c>
      <c r="BA16" s="53"/>
      <c r="BB16" s="122">
        <f t="shared" si="23"/>
        <v>56.33</v>
      </c>
      <c r="BC16" s="129">
        <v>10</v>
      </c>
      <c r="BD16" s="125">
        <f t="shared" si="24"/>
        <v>1</v>
      </c>
      <c r="BE16" s="27">
        <v>5.04</v>
      </c>
      <c r="BF16" s="37">
        <f t="shared" si="25"/>
        <v>5.04</v>
      </c>
      <c r="BG16" s="53"/>
      <c r="BH16" s="122">
        <f t="shared" si="26"/>
        <v>51.29</v>
      </c>
      <c r="BI16" s="129">
        <v>10</v>
      </c>
      <c r="BJ16" s="125">
        <f t="shared" si="27"/>
        <v>0</v>
      </c>
      <c r="BK16" s="27">
        <v>5.04</v>
      </c>
      <c r="BL16" s="37">
        <f t="shared" si="28"/>
        <v>0</v>
      </c>
      <c r="BM16" s="53"/>
      <c r="BN16" s="111">
        <f t="shared" si="29"/>
        <v>51.29</v>
      </c>
      <c r="BO16" s="129">
        <v>11</v>
      </c>
      <c r="BP16" s="125">
        <f t="shared" si="30"/>
        <v>1</v>
      </c>
      <c r="BQ16" s="27">
        <v>5.04</v>
      </c>
      <c r="BR16" s="59">
        <f t="shared" si="31"/>
        <v>5.04</v>
      </c>
      <c r="BS16" s="53"/>
      <c r="BT16" s="111">
        <f t="shared" si="32"/>
        <v>46.25</v>
      </c>
      <c r="BU16" s="129">
        <v>11</v>
      </c>
      <c r="BV16" s="125">
        <f t="shared" si="33"/>
        <v>0</v>
      </c>
      <c r="BW16" s="27">
        <v>5.04</v>
      </c>
      <c r="BX16" s="59">
        <f t="shared" si="34"/>
        <v>0</v>
      </c>
      <c r="BY16" s="53"/>
      <c r="BZ16" s="111">
        <f t="shared" si="35"/>
        <v>46.25</v>
      </c>
      <c r="CA16" s="129">
        <v>11</v>
      </c>
      <c r="CB16" s="125">
        <f t="shared" si="36"/>
        <v>0</v>
      </c>
      <c r="CC16" s="27">
        <v>5.04</v>
      </c>
      <c r="CD16" s="59">
        <f t="shared" si="37"/>
        <v>0</v>
      </c>
      <c r="CE16" s="53"/>
      <c r="CF16" s="111">
        <f t="shared" si="38"/>
        <v>46.25</v>
      </c>
      <c r="CG16" s="129">
        <v>11</v>
      </c>
      <c r="CH16" s="125">
        <f t="shared" si="39"/>
        <v>0</v>
      </c>
      <c r="CI16" s="27">
        <v>5.04</v>
      </c>
      <c r="CJ16" s="59">
        <f t="shared" si="40"/>
        <v>0</v>
      </c>
      <c r="CK16" s="53"/>
      <c r="CL16" s="111">
        <f t="shared" si="41"/>
        <v>46.25</v>
      </c>
      <c r="CM16" s="129">
        <v>11</v>
      </c>
      <c r="CN16" s="125">
        <f t="shared" si="42"/>
        <v>0</v>
      </c>
      <c r="CO16" s="27">
        <v>5.04</v>
      </c>
      <c r="CP16" s="59">
        <f t="shared" si="43"/>
        <v>0</v>
      </c>
      <c r="CQ16" s="53"/>
      <c r="CR16" s="111">
        <f t="shared" si="44"/>
        <v>46.25</v>
      </c>
      <c r="CS16" s="129">
        <v>11</v>
      </c>
      <c r="CT16" s="125">
        <f t="shared" si="45"/>
        <v>0</v>
      </c>
      <c r="CU16" s="27">
        <v>5.04</v>
      </c>
      <c r="CV16" s="59">
        <f t="shared" si="46"/>
        <v>0</v>
      </c>
      <c r="CW16" s="53"/>
      <c r="CX16" s="111">
        <f t="shared" si="47"/>
        <v>46.25</v>
      </c>
      <c r="CY16" s="129">
        <v>11</v>
      </c>
      <c r="CZ16" s="125">
        <f t="shared" si="48"/>
        <v>0</v>
      </c>
      <c r="DA16" s="27">
        <v>5.04</v>
      </c>
      <c r="DB16" s="59">
        <f t="shared" si="49"/>
        <v>0</v>
      </c>
      <c r="DC16" s="53"/>
      <c r="DD16" s="111">
        <f t="shared" si="50"/>
        <v>46.25</v>
      </c>
      <c r="DE16" s="129">
        <v>11</v>
      </c>
      <c r="DF16" s="125">
        <f t="shared" si="51"/>
        <v>0</v>
      </c>
      <c r="DG16" s="27">
        <v>5.29</v>
      </c>
      <c r="DH16" s="59">
        <f t="shared" si="52"/>
        <v>0</v>
      </c>
      <c r="DI16" s="53"/>
      <c r="DJ16" s="111">
        <f t="shared" si="53"/>
        <v>46.25</v>
      </c>
    </row>
    <row r="17" spans="1:114" s="108" customFormat="1" ht="13.9" customHeight="1" x14ac:dyDescent="0.25">
      <c r="A17" s="96" t="s">
        <v>45</v>
      </c>
      <c r="B17" s="6">
        <v>15</v>
      </c>
      <c r="C17" s="24">
        <v>-384.8</v>
      </c>
      <c r="D17" s="2"/>
      <c r="E17" s="2">
        <v>0</v>
      </c>
      <c r="F17" s="2">
        <v>1</v>
      </c>
      <c r="G17" s="2">
        <v>1</v>
      </c>
      <c r="H17" s="2">
        <v>1</v>
      </c>
      <c r="I17" s="2">
        <v>183</v>
      </c>
      <c r="J17" s="2">
        <v>183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/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80</v>
      </c>
      <c r="Y17" s="2">
        <v>114</v>
      </c>
      <c r="Z17" s="20">
        <f t="shared" si="55"/>
        <v>34</v>
      </c>
      <c r="AA17" s="21">
        <v>4.8099999999999996</v>
      </c>
      <c r="AB17" s="22">
        <f t="shared" si="14"/>
        <v>163.54</v>
      </c>
      <c r="AC17" s="22"/>
      <c r="AD17" s="24">
        <f t="shared" si="57"/>
        <v>-548.34</v>
      </c>
      <c r="AE17" s="49">
        <v>153</v>
      </c>
      <c r="AF17" s="36">
        <f t="shared" si="0"/>
        <v>39</v>
      </c>
      <c r="AG17" s="27">
        <v>4.8099999999999996</v>
      </c>
      <c r="AH17" s="37">
        <f t="shared" si="15"/>
        <v>187.58999999999997</v>
      </c>
      <c r="AI17" s="53"/>
      <c r="AJ17" s="58">
        <f t="shared" si="16"/>
        <v>-735.93000000000006</v>
      </c>
      <c r="AK17" s="49">
        <v>154</v>
      </c>
      <c r="AL17" s="36">
        <f t="shared" si="1"/>
        <v>1</v>
      </c>
      <c r="AM17" s="27">
        <v>5.04</v>
      </c>
      <c r="AN17" s="37">
        <f t="shared" si="17"/>
        <v>5.04</v>
      </c>
      <c r="AO17" s="53">
        <v>400</v>
      </c>
      <c r="AP17" s="58">
        <f t="shared" si="18"/>
        <v>-340.97000000000008</v>
      </c>
      <c r="AQ17" s="49">
        <v>176.47</v>
      </c>
      <c r="AR17" s="36">
        <f t="shared" si="2"/>
        <v>22.47</v>
      </c>
      <c r="AS17" s="27">
        <v>5.04</v>
      </c>
      <c r="AT17" s="37">
        <f t="shared" si="19"/>
        <v>113.24879999999999</v>
      </c>
      <c r="AU17" s="53"/>
      <c r="AV17" s="58">
        <f t="shared" si="20"/>
        <v>-454.2188000000001</v>
      </c>
      <c r="AW17" s="49">
        <v>193</v>
      </c>
      <c r="AX17" s="36">
        <f t="shared" si="21"/>
        <v>16.53</v>
      </c>
      <c r="AY17" s="27">
        <v>5.04</v>
      </c>
      <c r="AZ17" s="37">
        <f t="shared" si="22"/>
        <v>83.311199999999999</v>
      </c>
      <c r="BA17" s="53"/>
      <c r="BB17" s="121">
        <f t="shared" si="23"/>
        <v>-537.53000000000009</v>
      </c>
      <c r="BC17" s="130">
        <v>588</v>
      </c>
      <c r="BD17" s="125">
        <f t="shared" si="24"/>
        <v>395</v>
      </c>
      <c r="BE17" s="27">
        <v>5.04</v>
      </c>
      <c r="BF17" s="37">
        <f t="shared" si="25"/>
        <v>1990.8</v>
      </c>
      <c r="BG17" s="53"/>
      <c r="BH17" s="120">
        <f t="shared" si="26"/>
        <v>-2528.33</v>
      </c>
      <c r="BI17" s="130">
        <v>1031</v>
      </c>
      <c r="BJ17" s="126">
        <f t="shared" si="27"/>
        <v>443</v>
      </c>
      <c r="BK17" s="68">
        <v>5.04</v>
      </c>
      <c r="BL17" s="57">
        <f t="shared" si="28"/>
        <v>2232.7199999999998</v>
      </c>
      <c r="BM17" s="69"/>
      <c r="BN17" s="57">
        <f t="shared" si="29"/>
        <v>-4761.0499999999993</v>
      </c>
      <c r="BO17" s="130">
        <v>1143</v>
      </c>
      <c r="BP17" s="126">
        <f t="shared" si="30"/>
        <v>112</v>
      </c>
      <c r="BQ17" s="68">
        <v>5.04</v>
      </c>
      <c r="BR17" s="57">
        <f t="shared" si="31"/>
        <v>564.48</v>
      </c>
      <c r="BS17" s="69">
        <v>2550</v>
      </c>
      <c r="BT17" s="57">
        <f t="shared" si="32"/>
        <v>-2775.5299999999993</v>
      </c>
      <c r="BU17" s="130">
        <v>1366</v>
      </c>
      <c r="BV17" s="126">
        <f t="shared" si="33"/>
        <v>223</v>
      </c>
      <c r="BW17" s="68">
        <v>5.04</v>
      </c>
      <c r="BX17" s="57">
        <f t="shared" si="34"/>
        <v>1123.92</v>
      </c>
      <c r="BY17" s="69"/>
      <c r="BZ17" s="57">
        <f t="shared" si="35"/>
        <v>-3899.4499999999994</v>
      </c>
      <c r="CA17" s="130">
        <v>3553</v>
      </c>
      <c r="CB17" s="126">
        <f t="shared" si="36"/>
        <v>2187</v>
      </c>
      <c r="CC17" s="68">
        <v>5.04</v>
      </c>
      <c r="CD17" s="57">
        <f t="shared" si="37"/>
        <v>11022.48</v>
      </c>
      <c r="CE17" s="69">
        <v>3900</v>
      </c>
      <c r="CF17" s="57">
        <f t="shared" si="38"/>
        <v>-11021.929999999998</v>
      </c>
      <c r="CG17" s="131">
        <v>5189</v>
      </c>
      <c r="CH17" s="126">
        <f t="shared" si="39"/>
        <v>1636</v>
      </c>
      <c r="CI17" s="68">
        <v>5.04</v>
      </c>
      <c r="CJ17" s="57">
        <f t="shared" si="40"/>
        <v>8245.44</v>
      </c>
      <c r="CK17" s="69">
        <v>11050</v>
      </c>
      <c r="CL17" s="59">
        <f t="shared" si="41"/>
        <v>-8217.369999999999</v>
      </c>
      <c r="CM17" s="131">
        <v>6059</v>
      </c>
      <c r="CN17" s="127">
        <f t="shared" si="42"/>
        <v>870</v>
      </c>
      <c r="CO17" s="18">
        <v>5.04</v>
      </c>
      <c r="CP17" s="59">
        <f t="shared" si="43"/>
        <v>4384.8</v>
      </c>
      <c r="CQ17" s="106"/>
      <c r="CR17" s="59">
        <f t="shared" si="44"/>
        <v>-12602.169999999998</v>
      </c>
      <c r="CS17" s="131">
        <v>6079</v>
      </c>
      <c r="CT17" s="127">
        <f t="shared" si="45"/>
        <v>20</v>
      </c>
      <c r="CU17" s="18">
        <v>5.04</v>
      </c>
      <c r="CV17" s="59">
        <f t="shared" si="46"/>
        <v>100.8</v>
      </c>
      <c r="CW17" s="106">
        <v>12602.17</v>
      </c>
      <c r="CX17" s="58">
        <f t="shared" si="47"/>
        <v>-100.79999999999745</v>
      </c>
      <c r="CY17" s="131">
        <v>6120</v>
      </c>
      <c r="CZ17" s="127">
        <f t="shared" si="48"/>
        <v>41</v>
      </c>
      <c r="DA17" s="18">
        <v>5.04</v>
      </c>
      <c r="DB17" s="59">
        <f t="shared" si="49"/>
        <v>206.64000000000001</v>
      </c>
      <c r="DC17" s="106"/>
      <c r="DD17" s="58">
        <f t="shared" si="50"/>
        <v>-307.43999999999744</v>
      </c>
      <c r="DE17" s="131">
        <v>6126</v>
      </c>
      <c r="DF17" s="127">
        <f t="shared" si="51"/>
        <v>6</v>
      </c>
      <c r="DG17" s="27">
        <v>5.29</v>
      </c>
      <c r="DH17" s="59">
        <f t="shared" si="52"/>
        <v>31.740000000000002</v>
      </c>
      <c r="DI17" s="106"/>
      <c r="DJ17" s="58">
        <f t="shared" si="53"/>
        <v>-339.17999999999745</v>
      </c>
    </row>
    <row r="18" spans="1:114" ht="13.9" customHeight="1" x14ac:dyDescent="0.25">
      <c r="A18" s="96" t="s">
        <v>46</v>
      </c>
      <c r="B18" s="6">
        <v>16</v>
      </c>
      <c r="C18" s="24">
        <v>-71.88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15</v>
      </c>
      <c r="X18" s="2">
        <v>15</v>
      </c>
      <c r="Y18" s="2">
        <v>15</v>
      </c>
      <c r="Z18" s="20">
        <f t="shared" si="55"/>
        <v>0</v>
      </c>
      <c r="AA18" s="21">
        <v>4.8099999999999996</v>
      </c>
      <c r="AB18" s="22">
        <f t="shared" si="14"/>
        <v>0</v>
      </c>
      <c r="AC18" s="22"/>
      <c r="AD18" s="24">
        <f t="shared" si="57"/>
        <v>-71.88</v>
      </c>
      <c r="AE18" s="49">
        <v>15</v>
      </c>
      <c r="AF18" s="36">
        <f t="shared" si="0"/>
        <v>0</v>
      </c>
      <c r="AG18" s="27">
        <v>4.8099999999999996</v>
      </c>
      <c r="AH18" s="37">
        <f t="shared" si="15"/>
        <v>0</v>
      </c>
      <c r="AI18" s="53"/>
      <c r="AJ18" s="58">
        <f t="shared" si="16"/>
        <v>-71.88</v>
      </c>
      <c r="AK18" s="49">
        <v>24</v>
      </c>
      <c r="AL18" s="36">
        <f t="shared" si="1"/>
        <v>9</v>
      </c>
      <c r="AM18" s="27">
        <v>5.04</v>
      </c>
      <c r="AN18" s="37">
        <f t="shared" si="17"/>
        <v>45.36</v>
      </c>
      <c r="AO18" s="53"/>
      <c r="AP18" s="58">
        <f t="shared" si="18"/>
        <v>-117.24</v>
      </c>
      <c r="AQ18" s="104">
        <v>24.9</v>
      </c>
      <c r="AR18" s="112">
        <f t="shared" si="2"/>
        <v>0.89999999999999858</v>
      </c>
      <c r="AS18" s="27">
        <v>5.04</v>
      </c>
      <c r="AT18" s="37">
        <f t="shared" si="19"/>
        <v>4.5359999999999925</v>
      </c>
      <c r="AU18" s="53"/>
      <c r="AV18" s="58">
        <f t="shared" si="20"/>
        <v>-121.77599999999998</v>
      </c>
      <c r="AW18" s="104">
        <v>24.9</v>
      </c>
      <c r="AX18" s="105">
        <f t="shared" si="21"/>
        <v>0</v>
      </c>
      <c r="AY18" s="27">
        <v>5.04</v>
      </c>
      <c r="AZ18" s="37">
        <f t="shared" si="22"/>
        <v>0</v>
      </c>
      <c r="BA18" s="53"/>
      <c r="BB18" s="121">
        <f t="shared" si="23"/>
        <v>-121.77599999999998</v>
      </c>
      <c r="BC18" s="131">
        <v>24.9</v>
      </c>
      <c r="BD18" s="127">
        <f t="shared" si="24"/>
        <v>0</v>
      </c>
      <c r="BE18" s="27">
        <v>5.04</v>
      </c>
      <c r="BF18" s="37">
        <f t="shared" si="25"/>
        <v>0</v>
      </c>
      <c r="BG18" s="53"/>
      <c r="BH18" s="121">
        <f t="shared" si="26"/>
        <v>-121.77599999999998</v>
      </c>
      <c r="BI18" s="131">
        <v>24.9</v>
      </c>
      <c r="BJ18" s="127">
        <f t="shared" si="27"/>
        <v>0</v>
      </c>
      <c r="BK18" s="27">
        <v>5.04</v>
      </c>
      <c r="BL18" s="37">
        <f t="shared" si="28"/>
        <v>0</v>
      </c>
      <c r="BM18" s="53"/>
      <c r="BN18" s="58">
        <f t="shared" si="29"/>
        <v>-121.77599999999998</v>
      </c>
      <c r="BO18" s="131">
        <v>24.9</v>
      </c>
      <c r="BP18" s="127">
        <f t="shared" si="30"/>
        <v>0</v>
      </c>
      <c r="BQ18" s="27">
        <v>5.04</v>
      </c>
      <c r="BR18" s="59">
        <f t="shared" si="31"/>
        <v>0</v>
      </c>
      <c r="BS18" s="53"/>
      <c r="BT18" s="58">
        <f t="shared" si="32"/>
        <v>-121.77599999999998</v>
      </c>
      <c r="BU18" s="131">
        <v>24.9</v>
      </c>
      <c r="BV18" s="127">
        <f t="shared" si="33"/>
        <v>0</v>
      </c>
      <c r="BW18" s="27">
        <v>5.04</v>
      </c>
      <c r="BX18" s="59">
        <f t="shared" si="34"/>
        <v>0</v>
      </c>
      <c r="BY18" s="53"/>
      <c r="BZ18" s="58">
        <f t="shared" si="35"/>
        <v>-121.77599999999998</v>
      </c>
      <c r="CA18" s="131">
        <v>24.9</v>
      </c>
      <c r="CB18" s="127">
        <f t="shared" si="36"/>
        <v>0</v>
      </c>
      <c r="CC18" s="27">
        <v>5.04</v>
      </c>
      <c r="CD18" s="59">
        <f t="shared" si="37"/>
        <v>0</v>
      </c>
      <c r="CE18" s="53"/>
      <c r="CF18" s="58">
        <f t="shared" si="38"/>
        <v>-121.77599999999998</v>
      </c>
      <c r="CG18" s="131">
        <v>24.9</v>
      </c>
      <c r="CH18" s="127">
        <f t="shared" si="39"/>
        <v>0</v>
      </c>
      <c r="CI18" s="27">
        <v>5.04</v>
      </c>
      <c r="CJ18" s="59">
        <f t="shared" si="40"/>
        <v>0</v>
      </c>
      <c r="CK18" s="53"/>
      <c r="CL18" s="58">
        <f t="shared" si="41"/>
        <v>-121.77599999999998</v>
      </c>
      <c r="CM18" s="131">
        <v>24.9</v>
      </c>
      <c r="CN18" s="127">
        <f t="shared" si="42"/>
        <v>0</v>
      </c>
      <c r="CO18" s="27">
        <v>5.04</v>
      </c>
      <c r="CP18" s="59">
        <f t="shared" si="43"/>
        <v>0</v>
      </c>
      <c r="CQ18" s="53"/>
      <c r="CR18" s="58">
        <f t="shared" si="44"/>
        <v>-121.77599999999998</v>
      </c>
      <c r="CS18" s="131">
        <v>24.9</v>
      </c>
      <c r="CT18" s="127">
        <f t="shared" si="45"/>
        <v>0</v>
      </c>
      <c r="CU18" s="27">
        <v>5.04</v>
      </c>
      <c r="CV18" s="59">
        <f t="shared" si="46"/>
        <v>0</v>
      </c>
      <c r="CW18" s="53"/>
      <c r="CX18" s="58">
        <f t="shared" si="47"/>
        <v>-121.77599999999998</v>
      </c>
      <c r="CY18" s="131">
        <v>34</v>
      </c>
      <c r="CZ18" s="127">
        <f t="shared" si="48"/>
        <v>9.1000000000000014</v>
      </c>
      <c r="DA18" s="27">
        <v>5.04</v>
      </c>
      <c r="DB18" s="59">
        <f t="shared" si="49"/>
        <v>45.864000000000004</v>
      </c>
      <c r="DC18" s="53"/>
      <c r="DD18" s="58">
        <f t="shared" si="50"/>
        <v>-167.64</v>
      </c>
      <c r="DE18" s="131">
        <v>41</v>
      </c>
      <c r="DF18" s="127">
        <f t="shared" si="51"/>
        <v>7</v>
      </c>
      <c r="DG18" s="27">
        <v>5.29</v>
      </c>
      <c r="DH18" s="59">
        <f t="shared" si="52"/>
        <v>37.03</v>
      </c>
      <c r="DI18" s="53"/>
      <c r="DJ18" s="58">
        <f t="shared" si="53"/>
        <v>-204.67</v>
      </c>
    </row>
    <row r="19" spans="1:114" ht="13.9" hidden="1" customHeight="1" x14ac:dyDescent="0.25">
      <c r="A19" s="100"/>
      <c r="B19" s="9">
        <v>17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15"/>
        <v>0</v>
      </c>
      <c r="AI19" s="53"/>
      <c r="AJ19" s="37">
        <f t="shared" si="16"/>
        <v>0</v>
      </c>
      <c r="AK19" s="49"/>
      <c r="AL19" s="36">
        <f t="shared" si="1"/>
        <v>0</v>
      </c>
      <c r="AM19" s="27">
        <v>5.04</v>
      </c>
      <c r="AN19" s="37">
        <f t="shared" si="17"/>
        <v>0</v>
      </c>
      <c r="AO19" s="53"/>
      <c r="AP19" s="58">
        <f t="shared" si="18"/>
        <v>0</v>
      </c>
      <c r="AQ19" s="49"/>
      <c r="AR19" s="36">
        <f t="shared" si="2"/>
        <v>0</v>
      </c>
      <c r="AS19" s="27">
        <v>5.04</v>
      </c>
      <c r="AT19" s="37">
        <f t="shared" si="19"/>
        <v>0</v>
      </c>
      <c r="AU19" s="53"/>
      <c r="AV19" s="58">
        <f t="shared" si="20"/>
        <v>0</v>
      </c>
      <c r="AW19" s="49"/>
      <c r="AX19" s="36">
        <f t="shared" si="21"/>
        <v>0</v>
      </c>
      <c r="AY19" s="27">
        <v>5.04</v>
      </c>
      <c r="AZ19" s="37">
        <f t="shared" si="22"/>
        <v>0</v>
      </c>
      <c r="BA19" s="53"/>
      <c r="BB19" s="122">
        <f t="shared" si="23"/>
        <v>0</v>
      </c>
      <c r="BC19" s="129"/>
      <c r="BD19" s="125">
        <f t="shared" si="24"/>
        <v>0</v>
      </c>
      <c r="BE19" s="27">
        <v>5.04</v>
      </c>
      <c r="BF19" s="37">
        <f t="shared" si="25"/>
        <v>0</v>
      </c>
      <c r="BG19" s="53"/>
      <c r="BH19" s="122">
        <f t="shared" si="26"/>
        <v>0</v>
      </c>
      <c r="BI19" s="129"/>
      <c r="BJ19" s="125">
        <f t="shared" si="27"/>
        <v>0</v>
      </c>
      <c r="BK19" s="27">
        <v>5.04</v>
      </c>
      <c r="BL19" s="37">
        <f t="shared" si="28"/>
        <v>0</v>
      </c>
      <c r="BM19" s="53"/>
      <c r="BN19" s="111">
        <f t="shared" si="29"/>
        <v>0</v>
      </c>
      <c r="BO19" s="129"/>
      <c r="BP19" s="125">
        <f t="shared" si="30"/>
        <v>0</v>
      </c>
      <c r="BQ19" s="27">
        <v>5.04</v>
      </c>
      <c r="BR19" s="59">
        <f t="shared" si="31"/>
        <v>0</v>
      </c>
      <c r="BS19" s="53"/>
      <c r="BT19" s="111">
        <f t="shared" si="32"/>
        <v>0</v>
      </c>
      <c r="BU19" s="129"/>
      <c r="BV19" s="125">
        <f t="shared" si="33"/>
        <v>0</v>
      </c>
      <c r="BW19" s="27">
        <v>5.04</v>
      </c>
      <c r="BX19" s="59">
        <f t="shared" si="34"/>
        <v>0</v>
      </c>
      <c r="BY19" s="53"/>
      <c r="BZ19" s="111">
        <f t="shared" si="35"/>
        <v>0</v>
      </c>
      <c r="CA19" s="129"/>
      <c r="CB19" s="125">
        <f t="shared" si="36"/>
        <v>0</v>
      </c>
      <c r="CC19" s="27">
        <v>5.04</v>
      </c>
      <c r="CD19" s="59">
        <f t="shared" si="37"/>
        <v>0</v>
      </c>
      <c r="CE19" s="53"/>
      <c r="CF19" s="111">
        <f t="shared" si="38"/>
        <v>0</v>
      </c>
      <c r="CG19" s="129"/>
      <c r="CH19" s="125">
        <f t="shared" si="39"/>
        <v>0</v>
      </c>
      <c r="CI19" s="27">
        <v>5.04</v>
      </c>
      <c r="CJ19" s="59">
        <f t="shared" si="40"/>
        <v>0</v>
      </c>
      <c r="CK19" s="53"/>
      <c r="CL19" s="111">
        <f t="shared" si="41"/>
        <v>0</v>
      </c>
      <c r="CM19" s="129"/>
      <c r="CN19" s="125">
        <f t="shared" si="42"/>
        <v>0</v>
      </c>
      <c r="CO19" s="27">
        <v>5.04</v>
      </c>
      <c r="CP19" s="59">
        <f t="shared" si="43"/>
        <v>0</v>
      </c>
      <c r="CQ19" s="53"/>
      <c r="CR19" s="111">
        <f t="shared" si="44"/>
        <v>0</v>
      </c>
      <c r="CS19" s="129"/>
      <c r="CT19" s="125">
        <f t="shared" si="45"/>
        <v>0</v>
      </c>
      <c r="CU19" s="27">
        <v>5.04</v>
      </c>
      <c r="CV19" s="59">
        <f t="shared" si="46"/>
        <v>0</v>
      </c>
      <c r="CW19" s="53"/>
      <c r="CX19" s="111">
        <f t="shared" si="47"/>
        <v>0</v>
      </c>
      <c r="CY19" s="129"/>
      <c r="CZ19" s="125">
        <f t="shared" si="48"/>
        <v>0</v>
      </c>
      <c r="DA19" s="27">
        <v>5.04</v>
      </c>
      <c r="DB19" s="59">
        <f t="shared" si="49"/>
        <v>0</v>
      </c>
      <c r="DC19" s="53"/>
      <c r="DD19" s="111">
        <f t="shared" si="50"/>
        <v>0</v>
      </c>
      <c r="DE19" s="129"/>
      <c r="DF19" s="125">
        <f t="shared" si="51"/>
        <v>0</v>
      </c>
      <c r="DG19" s="27">
        <v>5.29</v>
      </c>
      <c r="DH19" s="59">
        <f t="shared" si="52"/>
        <v>0</v>
      </c>
      <c r="DI19" s="53"/>
      <c r="DJ19" s="111">
        <f t="shared" si="53"/>
        <v>0</v>
      </c>
    </row>
    <row r="20" spans="1:114" ht="13.9" hidden="1" customHeight="1" x14ac:dyDescent="0.25">
      <c r="A20" s="100"/>
      <c r="B20" s="9">
        <v>18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15"/>
        <v>0</v>
      </c>
      <c r="AI20" s="53"/>
      <c r="AJ20" s="37">
        <f t="shared" si="16"/>
        <v>0</v>
      </c>
      <c r="AK20" s="49"/>
      <c r="AL20" s="36">
        <f t="shared" si="1"/>
        <v>0</v>
      </c>
      <c r="AM20" s="27">
        <v>5.04</v>
      </c>
      <c r="AN20" s="37">
        <f t="shared" si="17"/>
        <v>0</v>
      </c>
      <c r="AO20" s="53"/>
      <c r="AP20" s="58">
        <f t="shared" si="18"/>
        <v>0</v>
      </c>
      <c r="AQ20" s="49"/>
      <c r="AR20" s="36">
        <f t="shared" si="2"/>
        <v>0</v>
      </c>
      <c r="AS20" s="27">
        <v>5.04</v>
      </c>
      <c r="AT20" s="37">
        <f t="shared" si="19"/>
        <v>0</v>
      </c>
      <c r="AU20" s="53"/>
      <c r="AV20" s="58">
        <f t="shared" si="20"/>
        <v>0</v>
      </c>
      <c r="AW20" s="49"/>
      <c r="AX20" s="36">
        <f t="shared" si="21"/>
        <v>0</v>
      </c>
      <c r="AY20" s="27">
        <v>5.04</v>
      </c>
      <c r="AZ20" s="37">
        <f t="shared" si="22"/>
        <v>0</v>
      </c>
      <c r="BA20" s="53"/>
      <c r="BB20" s="122">
        <f t="shared" si="23"/>
        <v>0</v>
      </c>
      <c r="BC20" s="129"/>
      <c r="BD20" s="125">
        <f t="shared" si="24"/>
        <v>0</v>
      </c>
      <c r="BE20" s="27">
        <v>5.04</v>
      </c>
      <c r="BF20" s="37">
        <f t="shared" si="25"/>
        <v>0</v>
      </c>
      <c r="BG20" s="53"/>
      <c r="BH20" s="122">
        <f t="shared" si="26"/>
        <v>0</v>
      </c>
      <c r="BI20" s="129"/>
      <c r="BJ20" s="125">
        <f t="shared" si="27"/>
        <v>0</v>
      </c>
      <c r="BK20" s="27">
        <v>5.04</v>
      </c>
      <c r="BL20" s="37">
        <f t="shared" si="28"/>
        <v>0</v>
      </c>
      <c r="BM20" s="53"/>
      <c r="BN20" s="111">
        <f t="shared" si="29"/>
        <v>0</v>
      </c>
      <c r="BO20" s="129"/>
      <c r="BP20" s="125">
        <f t="shared" si="30"/>
        <v>0</v>
      </c>
      <c r="BQ20" s="27">
        <v>5.04</v>
      </c>
      <c r="BR20" s="59">
        <f t="shared" si="31"/>
        <v>0</v>
      </c>
      <c r="BS20" s="53"/>
      <c r="BT20" s="111">
        <f t="shared" si="32"/>
        <v>0</v>
      </c>
      <c r="BU20" s="129"/>
      <c r="BV20" s="125">
        <f t="shared" si="33"/>
        <v>0</v>
      </c>
      <c r="BW20" s="27">
        <v>5.04</v>
      </c>
      <c r="BX20" s="59">
        <f t="shared" si="34"/>
        <v>0</v>
      </c>
      <c r="BY20" s="53"/>
      <c r="BZ20" s="111">
        <f t="shared" si="35"/>
        <v>0</v>
      </c>
      <c r="CA20" s="129"/>
      <c r="CB20" s="125">
        <f t="shared" si="36"/>
        <v>0</v>
      </c>
      <c r="CC20" s="27">
        <v>5.04</v>
      </c>
      <c r="CD20" s="59">
        <f t="shared" si="37"/>
        <v>0</v>
      </c>
      <c r="CE20" s="53"/>
      <c r="CF20" s="111">
        <f t="shared" si="38"/>
        <v>0</v>
      </c>
      <c r="CG20" s="129"/>
      <c r="CH20" s="125">
        <f t="shared" si="39"/>
        <v>0</v>
      </c>
      <c r="CI20" s="27">
        <v>5.04</v>
      </c>
      <c r="CJ20" s="59">
        <f t="shared" si="40"/>
        <v>0</v>
      </c>
      <c r="CK20" s="53"/>
      <c r="CL20" s="111">
        <f t="shared" si="41"/>
        <v>0</v>
      </c>
      <c r="CM20" s="129"/>
      <c r="CN20" s="125">
        <f t="shared" si="42"/>
        <v>0</v>
      </c>
      <c r="CO20" s="27">
        <v>5.04</v>
      </c>
      <c r="CP20" s="59">
        <f t="shared" si="43"/>
        <v>0</v>
      </c>
      <c r="CQ20" s="53"/>
      <c r="CR20" s="111">
        <f t="shared" si="44"/>
        <v>0</v>
      </c>
      <c r="CS20" s="129"/>
      <c r="CT20" s="125">
        <f t="shared" si="45"/>
        <v>0</v>
      </c>
      <c r="CU20" s="27">
        <v>5.04</v>
      </c>
      <c r="CV20" s="59">
        <f t="shared" si="46"/>
        <v>0</v>
      </c>
      <c r="CW20" s="53"/>
      <c r="CX20" s="111">
        <f t="shared" si="47"/>
        <v>0</v>
      </c>
      <c r="CY20" s="129"/>
      <c r="CZ20" s="125">
        <f t="shared" si="48"/>
        <v>0</v>
      </c>
      <c r="DA20" s="27">
        <v>5.04</v>
      </c>
      <c r="DB20" s="59">
        <f t="shared" si="49"/>
        <v>0</v>
      </c>
      <c r="DC20" s="53"/>
      <c r="DD20" s="111">
        <f t="shared" si="50"/>
        <v>0</v>
      </c>
      <c r="DE20" s="129"/>
      <c r="DF20" s="125">
        <f t="shared" si="51"/>
        <v>0</v>
      </c>
      <c r="DG20" s="27">
        <v>5.29</v>
      </c>
      <c r="DH20" s="59">
        <f t="shared" si="52"/>
        <v>0</v>
      </c>
      <c r="DI20" s="53"/>
      <c r="DJ20" s="111">
        <f t="shared" si="53"/>
        <v>0</v>
      </c>
    </row>
    <row r="21" spans="1:114" ht="13.9" customHeight="1" x14ac:dyDescent="0.25">
      <c r="A21" s="116" t="s">
        <v>47</v>
      </c>
      <c r="B21" s="63">
        <v>19</v>
      </c>
      <c r="C21" s="17">
        <v>164.52</v>
      </c>
      <c r="D21" s="71">
        <v>797</v>
      </c>
      <c r="E21" s="71">
        <v>7</v>
      </c>
      <c r="F21" s="71">
        <v>7</v>
      </c>
      <c r="G21" s="71">
        <v>7</v>
      </c>
      <c r="H21" s="71">
        <v>8</v>
      </c>
      <c r="I21" s="71">
        <v>9</v>
      </c>
      <c r="J21" s="71">
        <v>9</v>
      </c>
      <c r="K21" s="71">
        <v>9</v>
      </c>
      <c r="L21" s="71">
        <v>10</v>
      </c>
      <c r="M21" s="71">
        <v>24</v>
      </c>
      <c r="N21" s="71">
        <v>135</v>
      </c>
      <c r="O21" s="71">
        <v>233</v>
      </c>
      <c r="P21" s="71">
        <v>433</v>
      </c>
      <c r="Q21" s="71">
        <v>633</v>
      </c>
      <c r="R21" s="71">
        <v>750</v>
      </c>
      <c r="S21" s="71">
        <v>751</v>
      </c>
      <c r="T21" s="71">
        <v>752</v>
      </c>
      <c r="U21" s="71">
        <v>753</v>
      </c>
      <c r="V21" s="71">
        <v>753</v>
      </c>
      <c r="W21" s="71">
        <v>753</v>
      </c>
      <c r="X21" s="71">
        <v>753</v>
      </c>
      <c r="Y21" s="71">
        <v>781</v>
      </c>
      <c r="Z21" s="63">
        <f t="shared" ref="Z21:Z26" si="58">Y21-X21</f>
        <v>28</v>
      </c>
      <c r="AA21" s="64">
        <v>4.8099999999999996</v>
      </c>
      <c r="AB21" s="65">
        <f t="shared" si="14"/>
        <v>134.67999999999998</v>
      </c>
      <c r="AC21" s="65"/>
      <c r="AD21" s="17">
        <f>C21+AC21-AB21</f>
        <v>29.840000000000032</v>
      </c>
      <c r="AE21" s="66">
        <v>810</v>
      </c>
      <c r="AF21" s="67">
        <f t="shared" si="0"/>
        <v>29</v>
      </c>
      <c r="AG21" s="68">
        <v>4.8099999999999996</v>
      </c>
      <c r="AH21" s="57">
        <f t="shared" si="15"/>
        <v>139.48999999999998</v>
      </c>
      <c r="AI21" s="69"/>
      <c r="AJ21" s="57">
        <f t="shared" si="16"/>
        <v>-109.64999999999995</v>
      </c>
      <c r="AK21" s="66">
        <v>878</v>
      </c>
      <c r="AL21" s="67">
        <f t="shared" si="1"/>
        <v>68</v>
      </c>
      <c r="AM21" s="68">
        <v>5.04</v>
      </c>
      <c r="AN21" s="57">
        <f t="shared" si="17"/>
        <v>342.72</v>
      </c>
      <c r="AO21" s="69"/>
      <c r="AP21" s="57">
        <f t="shared" si="18"/>
        <v>-452.37</v>
      </c>
      <c r="AQ21" s="66">
        <v>971.37</v>
      </c>
      <c r="AR21" s="67">
        <f t="shared" si="2"/>
        <v>93.37</v>
      </c>
      <c r="AS21" s="68">
        <v>5.04</v>
      </c>
      <c r="AT21" s="57">
        <f t="shared" si="19"/>
        <v>470.58480000000003</v>
      </c>
      <c r="AU21" s="69"/>
      <c r="AV21" s="57">
        <f t="shared" si="20"/>
        <v>-922.95479999999998</v>
      </c>
      <c r="AW21" s="66">
        <v>1138</v>
      </c>
      <c r="AX21" s="67">
        <f t="shared" si="21"/>
        <v>166.63</v>
      </c>
      <c r="AY21" s="68">
        <v>5.04</v>
      </c>
      <c r="AZ21" s="57">
        <f t="shared" si="22"/>
        <v>839.8152</v>
      </c>
      <c r="BA21" s="69"/>
      <c r="BB21" s="120">
        <f t="shared" si="23"/>
        <v>-1762.77</v>
      </c>
      <c r="BC21" s="130">
        <v>1241</v>
      </c>
      <c r="BD21" s="126">
        <f t="shared" si="24"/>
        <v>103</v>
      </c>
      <c r="BE21" s="68">
        <v>5.04</v>
      </c>
      <c r="BF21" s="57">
        <f t="shared" si="25"/>
        <v>519.12</v>
      </c>
      <c r="BG21" s="69"/>
      <c r="BH21" s="120">
        <f t="shared" si="26"/>
        <v>-2281.89</v>
      </c>
      <c r="BI21" s="130">
        <v>1241</v>
      </c>
      <c r="BJ21" s="126">
        <f t="shared" si="27"/>
        <v>0</v>
      </c>
      <c r="BK21" s="68">
        <v>5.04</v>
      </c>
      <c r="BL21" s="57">
        <f t="shared" si="28"/>
        <v>0</v>
      </c>
      <c r="BM21" s="69"/>
      <c r="BN21" s="57">
        <f t="shared" si="29"/>
        <v>-2281.89</v>
      </c>
      <c r="BO21" s="130">
        <v>1241</v>
      </c>
      <c r="BP21" s="126">
        <f t="shared" si="30"/>
        <v>0</v>
      </c>
      <c r="BQ21" s="68">
        <v>5.04</v>
      </c>
      <c r="BR21" s="57">
        <f t="shared" si="31"/>
        <v>0</v>
      </c>
      <c r="BS21" s="69"/>
      <c r="BT21" s="57">
        <f t="shared" si="32"/>
        <v>-2281.89</v>
      </c>
      <c r="BU21" s="130">
        <v>1241</v>
      </c>
      <c r="BV21" s="126">
        <f t="shared" si="33"/>
        <v>0</v>
      </c>
      <c r="BW21" s="68">
        <v>5.04</v>
      </c>
      <c r="BX21" s="57">
        <f t="shared" si="34"/>
        <v>0</v>
      </c>
      <c r="BY21" s="69"/>
      <c r="BZ21" s="57">
        <f t="shared" si="35"/>
        <v>-2281.89</v>
      </c>
      <c r="CA21" s="130">
        <v>1241</v>
      </c>
      <c r="CB21" s="126">
        <f t="shared" si="36"/>
        <v>0</v>
      </c>
      <c r="CC21" s="68">
        <v>5.04</v>
      </c>
      <c r="CD21" s="57">
        <f t="shared" si="37"/>
        <v>0</v>
      </c>
      <c r="CE21" s="69"/>
      <c r="CF21" s="57">
        <f t="shared" si="38"/>
        <v>-2281.89</v>
      </c>
      <c r="CG21" s="131">
        <v>1241</v>
      </c>
      <c r="CH21" s="127">
        <f t="shared" si="39"/>
        <v>0</v>
      </c>
      <c r="CI21" s="18">
        <v>5.04</v>
      </c>
      <c r="CJ21" s="59">
        <f t="shared" si="40"/>
        <v>0</v>
      </c>
      <c r="CK21" s="106"/>
      <c r="CL21" s="57">
        <f t="shared" si="41"/>
        <v>-2281.89</v>
      </c>
      <c r="CM21" s="131">
        <v>1241</v>
      </c>
      <c r="CN21" s="127">
        <f t="shared" si="42"/>
        <v>0</v>
      </c>
      <c r="CO21" s="18">
        <v>5.04</v>
      </c>
      <c r="CP21" s="59">
        <f t="shared" si="43"/>
        <v>0</v>
      </c>
      <c r="CQ21" s="106"/>
      <c r="CR21" s="57">
        <f t="shared" si="44"/>
        <v>-2281.89</v>
      </c>
      <c r="CS21" s="130">
        <v>1452</v>
      </c>
      <c r="CT21" s="126">
        <f t="shared" si="45"/>
        <v>211</v>
      </c>
      <c r="CU21" s="68">
        <v>5.04</v>
      </c>
      <c r="CV21" s="57">
        <f t="shared" si="46"/>
        <v>1063.44</v>
      </c>
      <c r="CW21" s="69"/>
      <c r="CX21" s="57">
        <f t="shared" si="47"/>
        <v>-3345.33</v>
      </c>
      <c r="CY21" s="130">
        <v>1753</v>
      </c>
      <c r="CZ21" s="126">
        <f t="shared" si="48"/>
        <v>301</v>
      </c>
      <c r="DA21" s="68">
        <v>5.04</v>
      </c>
      <c r="DB21" s="57">
        <f t="shared" si="49"/>
        <v>1517.04</v>
      </c>
      <c r="DC21" s="69"/>
      <c r="DD21" s="57">
        <f t="shared" si="50"/>
        <v>-4862.37</v>
      </c>
      <c r="DE21" s="130">
        <v>1859</v>
      </c>
      <c r="DF21" s="126">
        <f t="shared" si="51"/>
        <v>106</v>
      </c>
      <c r="DG21" s="68">
        <v>5.29</v>
      </c>
      <c r="DH21" s="57">
        <f t="shared" si="52"/>
        <v>560.74</v>
      </c>
      <c r="DI21" s="69"/>
      <c r="DJ21" s="57">
        <f t="shared" si="53"/>
        <v>-5423.11</v>
      </c>
    </row>
    <row r="22" spans="1:114" ht="13.9" customHeight="1" x14ac:dyDescent="0.25">
      <c r="A22" s="96" t="s">
        <v>48</v>
      </c>
      <c r="B22" s="6">
        <v>20</v>
      </c>
      <c r="C22" s="24">
        <v>-172.39</v>
      </c>
      <c r="D22" s="3"/>
      <c r="E22" s="7">
        <v>2</v>
      </c>
      <c r="F22" s="7">
        <v>24</v>
      </c>
      <c r="G22" s="7">
        <v>24</v>
      </c>
      <c r="H22" s="7">
        <v>24</v>
      </c>
      <c r="I22" s="7">
        <v>24</v>
      </c>
      <c r="J22" s="7">
        <v>40</v>
      </c>
      <c r="K22" s="7">
        <v>40</v>
      </c>
      <c r="L22" s="7">
        <v>40</v>
      </c>
      <c r="M22" s="7">
        <v>41</v>
      </c>
      <c r="N22" s="7">
        <v>52</v>
      </c>
      <c r="O22" s="7">
        <v>79</v>
      </c>
      <c r="P22" s="7">
        <v>97</v>
      </c>
      <c r="Q22" s="7">
        <v>120</v>
      </c>
      <c r="R22" s="2">
        <v>157</v>
      </c>
      <c r="S22" s="2">
        <v>157</v>
      </c>
      <c r="T22" s="2">
        <v>157</v>
      </c>
      <c r="U22" s="2">
        <v>157</v>
      </c>
      <c r="V22" s="2">
        <v>160</v>
      </c>
      <c r="W22" s="2">
        <v>167</v>
      </c>
      <c r="X22" s="2">
        <v>171</v>
      </c>
      <c r="Y22" s="2">
        <v>212</v>
      </c>
      <c r="Z22" s="20">
        <f t="shared" si="58"/>
        <v>41</v>
      </c>
      <c r="AA22" s="21">
        <v>4.8099999999999996</v>
      </c>
      <c r="AB22" s="22">
        <f t="shared" si="14"/>
        <v>197.20999999999998</v>
      </c>
      <c r="AC22" s="22"/>
      <c r="AD22" s="24">
        <f>C22+AC22-AB22</f>
        <v>-369.59999999999997</v>
      </c>
      <c r="AE22" s="49">
        <v>311</v>
      </c>
      <c r="AF22" s="36">
        <f t="shared" si="0"/>
        <v>99</v>
      </c>
      <c r="AG22" s="27">
        <v>4.8099999999999996</v>
      </c>
      <c r="AH22" s="37">
        <f t="shared" si="15"/>
        <v>476.18999999999994</v>
      </c>
      <c r="AI22" s="53"/>
      <c r="AJ22" s="58">
        <f t="shared" si="16"/>
        <v>-845.79</v>
      </c>
      <c r="AK22" s="49">
        <v>391</v>
      </c>
      <c r="AL22" s="36">
        <f t="shared" si="1"/>
        <v>80</v>
      </c>
      <c r="AM22" s="27">
        <v>5.04</v>
      </c>
      <c r="AN22" s="37">
        <f t="shared" si="17"/>
        <v>403.2</v>
      </c>
      <c r="AO22" s="53"/>
      <c r="AP22" s="57">
        <f t="shared" si="18"/>
        <v>-1248.99</v>
      </c>
      <c r="AQ22" s="49">
        <v>477.9</v>
      </c>
      <c r="AR22" s="36">
        <f t="shared" si="2"/>
        <v>86.899999999999977</v>
      </c>
      <c r="AS22" s="27">
        <v>5.04</v>
      </c>
      <c r="AT22" s="37">
        <f t="shared" si="19"/>
        <v>437.97599999999989</v>
      </c>
      <c r="AU22" s="53">
        <v>1000</v>
      </c>
      <c r="AV22" s="58">
        <f t="shared" si="20"/>
        <v>-686.96599999999989</v>
      </c>
      <c r="AW22" s="49">
        <v>564</v>
      </c>
      <c r="AX22" s="36">
        <f t="shared" si="21"/>
        <v>86.100000000000023</v>
      </c>
      <c r="AY22" s="27">
        <v>5.04</v>
      </c>
      <c r="AZ22" s="37">
        <f t="shared" si="22"/>
        <v>433.94400000000013</v>
      </c>
      <c r="BA22" s="53"/>
      <c r="BB22" s="120">
        <f t="shared" si="23"/>
        <v>-1120.9100000000001</v>
      </c>
      <c r="BC22" s="129">
        <v>664</v>
      </c>
      <c r="BD22" s="125">
        <f t="shared" si="24"/>
        <v>100</v>
      </c>
      <c r="BE22" s="27">
        <v>5.04</v>
      </c>
      <c r="BF22" s="37">
        <f t="shared" si="25"/>
        <v>504</v>
      </c>
      <c r="BG22" s="53"/>
      <c r="BH22" s="120">
        <f t="shared" si="26"/>
        <v>-1624.91</v>
      </c>
      <c r="BI22" s="129">
        <v>667</v>
      </c>
      <c r="BJ22" s="125">
        <f t="shared" si="27"/>
        <v>3</v>
      </c>
      <c r="BK22" s="27">
        <v>5.04</v>
      </c>
      <c r="BL22" s="37">
        <f t="shared" si="28"/>
        <v>15.120000000000001</v>
      </c>
      <c r="BM22" s="53">
        <v>1500</v>
      </c>
      <c r="BN22" s="58">
        <f t="shared" si="29"/>
        <v>-140.02999999999997</v>
      </c>
      <c r="BO22" s="129">
        <v>669</v>
      </c>
      <c r="BP22" s="125">
        <f t="shared" si="30"/>
        <v>2</v>
      </c>
      <c r="BQ22" s="27">
        <v>5.04</v>
      </c>
      <c r="BR22" s="59">
        <f t="shared" si="31"/>
        <v>10.08</v>
      </c>
      <c r="BS22" s="53"/>
      <c r="BT22" s="58">
        <f t="shared" si="32"/>
        <v>-150.10999999999999</v>
      </c>
      <c r="BU22" s="129">
        <v>674</v>
      </c>
      <c r="BV22" s="125">
        <f t="shared" si="33"/>
        <v>5</v>
      </c>
      <c r="BW22" s="27">
        <v>5.04</v>
      </c>
      <c r="BX22" s="59">
        <f t="shared" si="34"/>
        <v>25.2</v>
      </c>
      <c r="BY22" s="53"/>
      <c r="BZ22" s="58">
        <f t="shared" si="35"/>
        <v>-175.30999999999997</v>
      </c>
      <c r="CA22" s="129">
        <v>674</v>
      </c>
      <c r="CB22" s="125">
        <f t="shared" si="36"/>
        <v>0</v>
      </c>
      <c r="CC22" s="27">
        <v>5.04</v>
      </c>
      <c r="CD22" s="59">
        <f t="shared" si="37"/>
        <v>0</v>
      </c>
      <c r="CE22" s="53"/>
      <c r="CF22" s="58">
        <f t="shared" si="38"/>
        <v>-175.30999999999997</v>
      </c>
      <c r="CG22" s="129">
        <v>675</v>
      </c>
      <c r="CH22" s="125">
        <f t="shared" si="39"/>
        <v>1</v>
      </c>
      <c r="CI22" s="27">
        <v>5.04</v>
      </c>
      <c r="CJ22" s="59">
        <f t="shared" si="40"/>
        <v>5.04</v>
      </c>
      <c r="CK22" s="53"/>
      <c r="CL22" s="58">
        <f t="shared" si="41"/>
        <v>-180.34999999999997</v>
      </c>
      <c r="CM22" s="129">
        <v>677</v>
      </c>
      <c r="CN22" s="125">
        <f t="shared" si="42"/>
        <v>2</v>
      </c>
      <c r="CO22" s="27">
        <v>5.04</v>
      </c>
      <c r="CP22" s="59">
        <f t="shared" si="43"/>
        <v>10.08</v>
      </c>
      <c r="CQ22" s="53"/>
      <c r="CR22" s="58">
        <f t="shared" si="44"/>
        <v>-190.42999999999998</v>
      </c>
      <c r="CS22" s="129">
        <v>728</v>
      </c>
      <c r="CT22" s="125">
        <f t="shared" si="45"/>
        <v>51</v>
      </c>
      <c r="CU22" s="27">
        <v>5.04</v>
      </c>
      <c r="CV22" s="59">
        <f t="shared" si="46"/>
        <v>257.04000000000002</v>
      </c>
      <c r="CW22" s="53"/>
      <c r="CX22" s="58">
        <f t="shared" si="47"/>
        <v>-447.47</v>
      </c>
      <c r="CY22" s="129">
        <v>812</v>
      </c>
      <c r="CZ22" s="125">
        <f t="shared" si="48"/>
        <v>84</v>
      </c>
      <c r="DA22" s="27">
        <v>5.04</v>
      </c>
      <c r="DB22" s="59">
        <f t="shared" si="49"/>
        <v>423.36</v>
      </c>
      <c r="DC22" s="53"/>
      <c r="DD22" s="58">
        <f t="shared" si="50"/>
        <v>-870.83</v>
      </c>
      <c r="DE22" s="129">
        <v>875</v>
      </c>
      <c r="DF22" s="125">
        <f t="shared" si="51"/>
        <v>63</v>
      </c>
      <c r="DG22" s="27">
        <v>5.29</v>
      </c>
      <c r="DH22" s="59">
        <f t="shared" si="52"/>
        <v>333.27</v>
      </c>
      <c r="DI22" s="53">
        <v>1000</v>
      </c>
      <c r="DJ22" s="58">
        <f t="shared" si="53"/>
        <v>-204.10000000000002</v>
      </c>
    </row>
    <row r="23" spans="1:114" ht="13.9" customHeight="1" x14ac:dyDescent="0.25">
      <c r="A23" s="96" t="s">
        <v>49</v>
      </c>
      <c r="B23" s="6">
        <v>21</v>
      </c>
      <c r="C23" s="23">
        <v>402.75</v>
      </c>
      <c r="D23" s="2">
        <v>5</v>
      </c>
      <c r="E23" s="2">
        <v>70</v>
      </c>
      <c r="F23" s="2">
        <v>80</v>
      </c>
      <c r="G23" s="2">
        <v>83</v>
      </c>
      <c r="H23" s="2">
        <v>83</v>
      </c>
      <c r="I23" s="2">
        <v>84</v>
      </c>
      <c r="J23" s="2">
        <v>84</v>
      </c>
      <c r="K23" s="2">
        <v>84</v>
      </c>
      <c r="L23" s="2">
        <v>139</v>
      </c>
      <c r="M23" s="2">
        <v>260</v>
      </c>
      <c r="N23" s="2">
        <v>323</v>
      </c>
      <c r="O23" s="2">
        <v>356</v>
      </c>
      <c r="P23" s="2">
        <v>478</v>
      </c>
      <c r="Q23" s="2">
        <v>510</v>
      </c>
      <c r="R23" s="2">
        <v>602</v>
      </c>
      <c r="S23" s="2">
        <v>602</v>
      </c>
      <c r="T23" s="2">
        <v>605</v>
      </c>
      <c r="U23" s="2">
        <v>605</v>
      </c>
      <c r="V23" s="2">
        <v>605</v>
      </c>
      <c r="W23" s="2">
        <v>605</v>
      </c>
      <c r="X23" s="2">
        <v>766</v>
      </c>
      <c r="Y23" s="2">
        <v>904</v>
      </c>
      <c r="Z23" s="20">
        <f t="shared" si="58"/>
        <v>138</v>
      </c>
      <c r="AA23" s="21">
        <v>4.8099999999999996</v>
      </c>
      <c r="AB23" s="22">
        <f t="shared" si="14"/>
        <v>663.78</v>
      </c>
      <c r="AC23" s="25">
        <v>1000</v>
      </c>
      <c r="AD23" s="23">
        <f>C23+AC23-AB23</f>
        <v>738.97</v>
      </c>
      <c r="AE23" s="49">
        <v>1057</v>
      </c>
      <c r="AF23" s="36">
        <f t="shared" si="0"/>
        <v>153</v>
      </c>
      <c r="AG23" s="27">
        <v>4.8099999999999996</v>
      </c>
      <c r="AH23" s="37">
        <f t="shared" si="15"/>
        <v>735.93</v>
      </c>
      <c r="AI23" s="53">
        <v>1000</v>
      </c>
      <c r="AJ23" s="37">
        <f t="shared" si="16"/>
        <v>1003.0400000000001</v>
      </c>
      <c r="AK23" s="49">
        <v>1156</v>
      </c>
      <c r="AL23" s="36">
        <f t="shared" si="1"/>
        <v>99</v>
      </c>
      <c r="AM23" s="27">
        <v>5.04</v>
      </c>
      <c r="AN23" s="37">
        <f t="shared" si="17"/>
        <v>498.96</v>
      </c>
      <c r="AO23" s="53">
        <v>1000</v>
      </c>
      <c r="AP23" s="59">
        <f t="shared" si="18"/>
        <v>1504.0800000000002</v>
      </c>
      <c r="AQ23" s="49">
        <v>1334</v>
      </c>
      <c r="AR23" s="36">
        <f t="shared" si="2"/>
        <v>178</v>
      </c>
      <c r="AS23" s="27">
        <v>5.04</v>
      </c>
      <c r="AT23" s="37">
        <f>AS23*AR23</f>
        <v>897.12</v>
      </c>
      <c r="AU23" s="53">
        <v>1000</v>
      </c>
      <c r="AV23" s="111">
        <f t="shared" si="20"/>
        <v>1606.96</v>
      </c>
      <c r="AW23" s="49">
        <v>1472</v>
      </c>
      <c r="AX23" s="36">
        <f t="shared" si="21"/>
        <v>138</v>
      </c>
      <c r="AY23" s="27">
        <v>5.04</v>
      </c>
      <c r="AZ23" s="37">
        <f>AY23*AX23</f>
        <v>695.52</v>
      </c>
      <c r="BA23" s="53"/>
      <c r="BB23" s="122">
        <f t="shared" si="23"/>
        <v>911.44</v>
      </c>
      <c r="BC23" s="129">
        <v>1616</v>
      </c>
      <c r="BD23" s="125">
        <f t="shared" si="24"/>
        <v>144</v>
      </c>
      <c r="BE23" s="27">
        <v>5.04</v>
      </c>
      <c r="BF23" s="37">
        <f>BE23*BD23</f>
        <v>725.76</v>
      </c>
      <c r="BG23" s="53"/>
      <c r="BH23" s="122">
        <f t="shared" si="26"/>
        <v>185.68000000000006</v>
      </c>
      <c r="BI23" s="129">
        <v>1819</v>
      </c>
      <c r="BJ23" s="125">
        <f t="shared" si="27"/>
        <v>203</v>
      </c>
      <c r="BK23" s="27">
        <v>5.04</v>
      </c>
      <c r="BL23" s="37">
        <f>BK23*BJ23</f>
        <v>1023.12</v>
      </c>
      <c r="BM23" s="53">
        <v>1000</v>
      </c>
      <c r="BN23" s="111">
        <f t="shared" si="29"/>
        <v>162.56000000000006</v>
      </c>
      <c r="BO23" s="129">
        <v>1830</v>
      </c>
      <c r="BP23" s="125">
        <f t="shared" si="30"/>
        <v>11</v>
      </c>
      <c r="BQ23" s="27">
        <v>5.04</v>
      </c>
      <c r="BR23" s="59">
        <f>BQ23*BP23</f>
        <v>55.44</v>
      </c>
      <c r="BS23" s="53"/>
      <c r="BT23" s="111">
        <f t="shared" si="32"/>
        <v>107.12000000000006</v>
      </c>
      <c r="BU23" s="129">
        <v>1830</v>
      </c>
      <c r="BV23" s="125">
        <f t="shared" si="33"/>
        <v>0</v>
      </c>
      <c r="BW23" s="27">
        <v>5.04</v>
      </c>
      <c r="BX23" s="59">
        <f>BW23*BV23</f>
        <v>0</v>
      </c>
      <c r="BY23" s="53"/>
      <c r="BZ23" s="111">
        <f t="shared" si="35"/>
        <v>107.12000000000006</v>
      </c>
      <c r="CA23" s="129">
        <v>1830</v>
      </c>
      <c r="CB23" s="125">
        <f t="shared" si="36"/>
        <v>0</v>
      </c>
      <c r="CC23" s="27">
        <v>5.04</v>
      </c>
      <c r="CD23" s="59">
        <f>CC23*CB23</f>
        <v>0</v>
      </c>
      <c r="CE23" s="53">
        <v>1000</v>
      </c>
      <c r="CF23" s="111">
        <f t="shared" si="38"/>
        <v>1107.1200000000001</v>
      </c>
      <c r="CG23" s="129">
        <v>1830</v>
      </c>
      <c r="CH23" s="125">
        <f t="shared" si="39"/>
        <v>0</v>
      </c>
      <c r="CI23" s="27">
        <v>5.04</v>
      </c>
      <c r="CJ23" s="59">
        <f>CI23*CH23</f>
        <v>0</v>
      </c>
      <c r="CK23" s="53"/>
      <c r="CL23" s="111">
        <f t="shared" si="41"/>
        <v>1107.1200000000001</v>
      </c>
      <c r="CM23" s="129">
        <v>1881</v>
      </c>
      <c r="CN23" s="125">
        <f t="shared" si="42"/>
        <v>51</v>
      </c>
      <c r="CO23" s="27">
        <v>5.04</v>
      </c>
      <c r="CP23" s="59">
        <f>CO23*CN23</f>
        <v>257.04000000000002</v>
      </c>
      <c r="CQ23" s="53">
        <v>1000</v>
      </c>
      <c r="CR23" s="111">
        <f t="shared" si="44"/>
        <v>1850.0800000000002</v>
      </c>
      <c r="CS23" s="129">
        <v>2131</v>
      </c>
      <c r="CT23" s="125">
        <f t="shared" si="45"/>
        <v>250</v>
      </c>
      <c r="CU23" s="27">
        <v>5.04</v>
      </c>
      <c r="CV23" s="59">
        <f>CU23*CT23</f>
        <v>1260</v>
      </c>
      <c r="CW23" s="53">
        <v>1000</v>
      </c>
      <c r="CX23" s="111">
        <f t="shared" si="47"/>
        <v>1590.0800000000002</v>
      </c>
      <c r="CY23" s="129">
        <v>2362</v>
      </c>
      <c r="CZ23" s="125">
        <f t="shared" si="48"/>
        <v>231</v>
      </c>
      <c r="DA23" s="27">
        <v>5.04</v>
      </c>
      <c r="DB23" s="59">
        <f>DA23*CZ23</f>
        <v>1164.24</v>
      </c>
      <c r="DC23" s="53"/>
      <c r="DD23" s="111">
        <f t="shared" si="50"/>
        <v>425.84000000000015</v>
      </c>
      <c r="DE23" s="129">
        <v>2514</v>
      </c>
      <c r="DF23" s="125">
        <f t="shared" si="51"/>
        <v>152</v>
      </c>
      <c r="DG23" s="27">
        <v>5.29</v>
      </c>
      <c r="DH23" s="59">
        <f>DG23*DF23</f>
        <v>804.08</v>
      </c>
      <c r="DI23" s="53">
        <v>1000</v>
      </c>
      <c r="DJ23" s="111">
        <f t="shared" si="53"/>
        <v>621.7600000000001</v>
      </c>
    </row>
    <row r="24" spans="1:114" ht="13.9" customHeight="1" x14ac:dyDescent="0.25">
      <c r="A24" s="96" t="s">
        <v>50</v>
      </c>
      <c r="B24" s="5">
        <v>22</v>
      </c>
      <c r="C24" s="23">
        <v>620.46</v>
      </c>
      <c r="D24" s="2">
        <v>115</v>
      </c>
      <c r="E24" s="2">
        <v>120</v>
      </c>
      <c r="F24" s="2">
        <v>198</v>
      </c>
      <c r="G24" s="2">
        <v>201</v>
      </c>
      <c r="H24" s="2">
        <v>201</v>
      </c>
      <c r="I24" s="2">
        <v>270</v>
      </c>
      <c r="J24" s="2">
        <v>270</v>
      </c>
      <c r="K24" s="2">
        <v>270</v>
      </c>
      <c r="L24" s="2">
        <v>332</v>
      </c>
      <c r="M24" s="2">
        <v>578</v>
      </c>
      <c r="N24" s="2">
        <v>651</v>
      </c>
      <c r="O24" s="2">
        <v>743</v>
      </c>
      <c r="P24" s="2">
        <v>903</v>
      </c>
      <c r="Q24" s="2">
        <v>957</v>
      </c>
      <c r="R24" s="2">
        <v>992</v>
      </c>
      <c r="S24" s="2">
        <v>1006</v>
      </c>
      <c r="T24" s="2">
        <v>1006</v>
      </c>
      <c r="U24" s="2">
        <v>1050</v>
      </c>
      <c r="V24" s="2">
        <v>1051</v>
      </c>
      <c r="W24" s="2">
        <v>1051</v>
      </c>
      <c r="X24" s="2">
        <v>1051</v>
      </c>
      <c r="Y24" s="2">
        <v>1177</v>
      </c>
      <c r="Z24" s="20">
        <f t="shared" si="58"/>
        <v>126</v>
      </c>
      <c r="AA24" s="21">
        <v>4.8099999999999996</v>
      </c>
      <c r="AB24" s="22">
        <f t="shared" si="14"/>
        <v>606.05999999999995</v>
      </c>
      <c r="AC24" s="25">
        <v>500</v>
      </c>
      <c r="AD24" s="23">
        <v>814.4</v>
      </c>
      <c r="AE24" s="49">
        <v>1260</v>
      </c>
      <c r="AF24" s="36">
        <f t="shared" si="0"/>
        <v>83</v>
      </c>
      <c r="AG24" s="27">
        <v>4.8099999999999996</v>
      </c>
      <c r="AH24" s="37">
        <f t="shared" si="15"/>
        <v>399.22999999999996</v>
      </c>
      <c r="AI24" s="53">
        <v>500</v>
      </c>
      <c r="AJ24" s="37">
        <f t="shared" si="16"/>
        <v>915.17000000000007</v>
      </c>
      <c r="AK24" s="49">
        <v>1362</v>
      </c>
      <c r="AL24" s="36">
        <f t="shared" si="1"/>
        <v>102</v>
      </c>
      <c r="AM24" s="27">
        <v>5.04</v>
      </c>
      <c r="AN24" s="37">
        <f t="shared" si="17"/>
        <v>514.08000000000004</v>
      </c>
      <c r="AO24" s="53">
        <v>500</v>
      </c>
      <c r="AP24" s="59">
        <f t="shared" si="18"/>
        <v>901.09</v>
      </c>
      <c r="AQ24" s="49">
        <v>1456.09</v>
      </c>
      <c r="AR24" s="36">
        <f t="shared" si="2"/>
        <v>94.089999999999918</v>
      </c>
      <c r="AS24" s="27">
        <v>5.04</v>
      </c>
      <c r="AT24" s="37">
        <f t="shared" si="19"/>
        <v>474.21359999999959</v>
      </c>
      <c r="AU24" s="53">
        <v>500</v>
      </c>
      <c r="AV24" s="111">
        <f t="shared" si="20"/>
        <v>926.87640000000044</v>
      </c>
      <c r="AW24" s="49">
        <v>1560</v>
      </c>
      <c r="AX24" s="36">
        <f t="shared" si="21"/>
        <v>103.91000000000008</v>
      </c>
      <c r="AY24" s="27">
        <v>5.04</v>
      </c>
      <c r="AZ24" s="37">
        <f t="shared" ref="AZ24:AZ87" si="59">AY24*AX24</f>
        <v>523.70640000000037</v>
      </c>
      <c r="BA24" s="53">
        <v>1700</v>
      </c>
      <c r="BB24" s="122">
        <f t="shared" si="23"/>
        <v>2103.17</v>
      </c>
      <c r="BC24" s="129">
        <v>1722</v>
      </c>
      <c r="BD24" s="125">
        <f t="shared" si="24"/>
        <v>162</v>
      </c>
      <c r="BE24" s="27">
        <v>5.04</v>
      </c>
      <c r="BF24" s="37">
        <f t="shared" ref="BF24:BF39" si="60">BE24*BD24</f>
        <v>816.48</v>
      </c>
      <c r="BG24" s="53"/>
      <c r="BH24" s="122">
        <f t="shared" si="26"/>
        <v>1286.69</v>
      </c>
      <c r="BI24" s="129">
        <v>1753</v>
      </c>
      <c r="BJ24" s="125">
        <f t="shared" si="27"/>
        <v>31</v>
      </c>
      <c r="BK24" s="27">
        <v>5.04</v>
      </c>
      <c r="BL24" s="37">
        <f t="shared" ref="BL24:BL39" si="61">BK24*BJ24</f>
        <v>156.24</v>
      </c>
      <c r="BM24" s="53">
        <v>500</v>
      </c>
      <c r="BN24" s="111">
        <f t="shared" si="29"/>
        <v>1630.45</v>
      </c>
      <c r="BO24" s="129">
        <v>1754</v>
      </c>
      <c r="BP24" s="125">
        <f t="shared" si="30"/>
        <v>1</v>
      </c>
      <c r="BQ24" s="27">
        <v>5.04</v>
      </c>
      <c r="BR24" s="59">
        <f t="shared" ref="BR24:BR39" si="62">BQ24*BP24</f>
        <v>5.04</v>
      </c>
      <c r="BS24" s="53">
        <v>2820</v>
      </c>
      <c r="BT24" s="111">
        <f t="shared" si="32"/>
        <v>4445.41</v>
      </c>
      <c r="BU24" s="129">
        <v>1755</v>
      </c>
      <c r="BV24" s="125">
        <f t="shared" si="33"/>
        <v>1</v>
      </c>
      <c r="BW24" s="27">
        <v>5.04</v>
      </c>
      <c r="BX24" s="59">
        <f t="shared" ref="BX24:BX39" si="63">BW24*BV24</f>
        <v>5.04</v>
      </c>
      <c r="BY24" s="53"/>
      <c r="BZ24" s="111">
        <f t="shared" si="35"/>
        <v>4440.37</v>
      </c>
      <c r="CA24" s="129">
        <v>1800</v>
      </c>
      <c r="CB24" s="125">
        <f t="shared" si="36"/>
        <v>45</v>
      </c>
      <c r="CC24" s="27">
        <v>5.04</v>
      </c>
      <c r="CD24" s="59">
        <f t="shared" ref="CD24:CD39" si="64">CC24*CB24</f>
        <v>226.8</v>
      </c>
      <c r="CE24" s="53">
        <f>500+2800</f>
        <v>3300</v>
      </c>
      <c r="CF24" s="111">
        <f t="shared" si="38"/>
        <v>7513.57</v>
      </c>
      <c r="CG24" s="129">
        <v>1994</v>
      </c>
      <c r="CH24" s="125">
        <f t="shared" si="39"/>
        <v>194</v>
      </c>
      <c r="CI24" s="27">
        <v>5.04</v>
      </c>
      <c r="CJ24" s="59">
        <f t="shared" ref="CJ24:CJ39" si="65">CI24*CH24</f>
        <v>977.76</v>
      </c>
      <c r="CK24" s="53">
        <v>1300</v>
      </c>
      <c r="CL24" s="111">
        <f t="shared" si="41"/>
        <v>7835.8099999999995</v>
      </c>
      <c r="CM24" s="129">
        <v>2333</v>
      </c>
      <c r="CN24" s="125">
        <f t="shared" si="42"/>
        <v>339</v>
      </c>
      <c r="CO24" s="27">
        <v>5.04</v>
      </c>
      <c r="CP24" s="59">
        <f t="shared" ref="CP24:CP39" si="66">CO24*CN24</f>
        <v>1708.56</v>
      </c>
      <c r="CQ24" s="53"/>
      <c r="CR24" s="111">
        <f t="shared" si="44"/>
        <v>6127.25</v>
      </c>
      <c r="CS24" s="129">
        <v>2563</v>
      </c>
      <c r="CT24" s="125">
        <f t="shared" si="45"/>
        <v>230</v>
      </c>
      <c r="CU24" s="27">
        <v>5.04</v>
      </c>
      <c r="CV24" s="59">
        <f t="shared" ref="CV24:CV29" si="67">CU24*CT24</f>
        <v>1159.2</v>
      </c>
      <c r="CW24" s="53"/>
      <c r="CX24" s="111">
        <f t="shared" si="47"/>
        <v>4968.05</v>
      </c>
      <c r="CY24" s="129">
        <v>2996</v>
      </c>
      <c r="CZ24" s="125">
        <f t="shared" si="48"/>
        <v>433</v>
      </c>
      <c r="DA24" s="27">
        <v>5.04</v>
      </c>
      <c r="DB24" s="59">
        <f t="shared" ref="DB24:DB29" si="68">DA24*CZ24</f>
        <v>2182.3200000000002</v>
      </c>
      <c r="DC24" s="53"/>
      <c r="DD24" s="111">
        <f t="shared" si="50"/>
        <v>2785.73</v>
      </c>
      <c r="DE24" s="129">
        <v>3267</v>
      </c>
      <c r="DF24" s="125">
        <f t="shared" si="51"/>
        <v>271</v>
      </c>
      <c r="DG24" s="27">
        <v>5.29</v>
      </c>
      <c r="DH24" s="59">
        <f t="shared" ref="DH24:DH29" si="69">DG24*DF24</f>
        <v>1433.59</v>
      </c>
      <c r="DI24" s="53">
        <v>1000</v>
      </c>
      <c r="DJ24" s="111">
        <f t="shared" si="53"/>
        <v>2352.1400000000003</v>
      </c>
    </row>
    <row r="25" spans="1:114" ht="13.9" customHeight="1" x14ac:dyDescent="0.25">
      <c r="A25" s="96" t="s">
        <v>51</v>
      </c>
      <c r="B25" s="5">
        <v>23</v>
      </c>
      <c r="C25" s="23">
        <v>206.09</v>
      </c>
      <c r="D25" s="2"/>
      <c r="E25" s="2"/>
      <c r="F25" s="2"/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13</v>
      </c>
      <c r="N25" s="2">
        <v>36</v>
      </c>
      <c r="O25" s="2">
        <v>50</v>
      </c>
      <c r="P25" s="2">
        <v>67</v>
      </c>
      <c r="Q25" s="2">
        <v>89</v>
      </c>
      <c r="R25" s="2">
        <v>113</v>
      </c>
      <c r="S25" s="2">
        <v>113</v>
      </c>
      <c r="T25" s="2">
        <v>113</v>
      </c>
      <c r="U25" s="2">
        <v>113</v>
      </c>
      <c r="V25" s="2">
        <v>113</v>
      </c>
      <c r="W25" s="2">
        <v>113</v>
      </c>
      <c r="X25" s="2">
        <v>113</v>
      </c>
      <c r="Y25" s="2">
        <v>262</v>
      </c>
      <c r="Z25" s="20">
        <f t="shared" si="58"/>
        <v>149</v>
      </c>
      <c r="AA25" s="21">
        <v>4.8099999999999996</v>
      </c>
      <c r="AB25" s="22">
        <f t="shared" si="14"/>
        <v>716.68999999999994</v>
      </c>
      <c r="AC25" s="25">
        <f>481+481</f>
        <v>962</v>
      </c>
      <c r="AD25" s="23">
        <f>C25+AC25-AB25</f>
        <v>451.4</v>
      </c>
      <c r="AE25" s="49">
        <v>428</v>
      </c>
      <c r="AF25" s="36">
        <f t="shared" si="0"/>
        <v>166</v>
      </c>
      <c r="AG25" s="27">
        <v>4.8099999999999996</v>
      </c>
      <c r="AH25" s="37">
        <f t="shared" si="15"/>
        <v>798.45999999999992</v>
      </c>
      <c r="AI25" s="53"/>
      <c r="AJ25" s="58">
        <f t="shared" si="16"/>
        <v>-347.05999999999995</v>
      </c>
      <c r="AK25" s="49">
        <v>527</v>
      </c>
      <c r="AL25" s="36">
        <f t="shared" si="1"/>
        <v>99</v>
      </c>
      <c r="AM25" s="27">
        <v>5.04</v>
      </c>
      <c r="AN25" s="37">
        <f t="shared" si="17"/>
        <v>498.96</v>
      </c>
      <c r="AO25" s="53">
        <v>418</v>
      </c>
      <c r="AP25" s="58">
        <f t="shared" si="18"/>
        <v>-428.01999999999992</v>
      </c>
      <c r="AQ25" s="49">
        <v>644.61</v>
      </c>
      <c r="AR25" s="36">
        <f t="shared" si="2"/>
        <v>117.61000000000001</v>
      </c>
      <c r="AS25" s="27">
        <v>5.04</v>
      </c>
      <c r="AT25" s="37">
        <f t="shared" si="19"/>
        <v>592.75440000000003</v>
      </c>
      <c r="AU25" s="53">
        <v>1008</v>
      </c>
      <c r="AV25" s="58">
        <f t="shared" si="20"/>
        <v>-12.774399999999957</v>
      </c>
      <c r="AW25" s="49">
        <v>849</v>
      </c>
      <c r="AX25" s="36">
        <f t="shared" si="21"/>
        <v>204.39</v>
      </c>
      <c r="AY25" s="27">
        <v>5.04</v>
      </c>
      <c r="AZ25" s="37">
        <f t="shared" si="59"/>
        <v>1030.1255999999998</v>
      </c>
      <c r="BA25" s="53">
        <v>1008</v>
      </c>
      <c r="BB25" s="121">
        <f t="shared" si="23"/>
        <v>-34.899999999999807</v>
      </c>
      <c r="BC25" s="129">
        <v>966</v>
      </c>
      <c r="BD25" s="125">
        <f t="shared" si="24"/>
        <v>117</v>
      </c>
      <c r="BE25" s="27">
        <v>5.04</v>
      </c>
      <c r="BF25" s="37">
        <f t="shared" si="60"/>
        <v>589.67999999999995</v>
      </c>
      <c r="BG25" s="53">
        <v>1008</v>
      </c>
      <c r="BH25" s="122">
        <f t="shared" si="26"/>
        <v>383.42000000000024</v>
      </c>
      <c r="BI25" s="129">
        <v>966</v>
      </c>
      <c r="BJ25" s="125">
        <f t="shared" si="27"/>
        <v>0</v>
      </c>
      <c r="BK25" s="27">
        <v>5.04</v>
      </c>
      <c r="BL25" s="37">
        <f t="shared" si="61"/>
        <v>0</v>
      </c>
      <c r="BM25" s="53"/>
      <c r="BN25" s="111">
        <f t="shared" si="29"/>
        <v>383.42000000000024</v>
      </c>
      <c r="BO25" s="129">
        <v>970</v>
      </c>
      <c r="BP25" s="125">
        <f t="shared" si="30"/>
        <v>4</v>
      </c>
      <c r="BQ25" s="27">
        <v>5.04</v>
      </c>
      <c r="BR25" s="59">
        <f t="shared" si="62"/>
        <v>20.16</v>
      </c>
      <c r="BS25" s="53"/>
      <c r="BT25" s="111">
        <f t="shared" si="32"/>
        <v>363.26000000000022</v>
      </c>
      <c r="BU25" s="129">
        <v>970</v>
      </c>
      <c r="BV25" s="125">
        <f t="shared" si="33"/>
        <v>0</v>
      </c>
      <c r="BW25" s="27">
        <v>5.04</v>
      </c>
      <c r="BX25" s="59">
        <f t="shared" si="63"/>
        <v>0</v>
      </c>
      <c r="BY25" s="53"/>
      <c r="BZ25" s="111">
        <f t="shared" si="35"/>
        <v>363.26000000000022</v>
      </c>
      <c r="CA25" s="129">
        <v>970</v>
      </c>
      <c r="CB25" s="125">
        <f t="shared" si="36"/>
        <v>0</v>
      </c>
      <c r="CC25" s="27">
        <v>5.04</v>
      </c>
      <c r="CD25" s="59">
        <f t="shared" si="64"/>
        <v>0</v>
      </c>
      <c r="CE25" s="53"/>
      <c r="CF25" s="111">
        <f t="shared" si="38"/>
        <v>363.26000000000022</v>
      </c>
      <c r="CG25" s="129">
        <v>970</v>
      </c>
      <c r="CH25" s="125">
        <f t="shared" si="39"/>
        <v>0</v>
      </c>
      <c r="CI25" s="27">
        <v>5.04</v>
      </c>
      <c r="CJ25" s="59">
        <f t="shared" si="65"/>
        <v>0</v>
      </c>
      <c r="CK25" s="53"/>
      <c r="CL25" s="111">
        <f t="shared" si="41"/>
        <v>363.26000000000022</v>
      </c>
      <c r="CM25" s="129">
        <v>1099</v>
      </c>
      <c r="CN25" s="125">
        <f t="shared" si="42"/>
        <v>129</v>
      </c>
      <c r="CO25" s="27">
        <v>5.04</v>
      </c>
      <c r="CP25" s="59">
        <f t="shared" si="66"/>
        <v>650.16</v>
      </c>
      <c r="CQ25" s="53"/>
      <c r="CR25" s="58">
        <f t="shared" si="44"/>
        <v>-286.89999999999975</v>
      </c>
      <c r="CS25" s="129">
        <v>1480</v>
      </c>
      <c r="CT25" s="125">
        <f t="shared" si="45"/>
        <v>381</v>
      </c>
      <c r="CU25" s="27">
        <v>5.04</v>
      </c>
      <c r="CV25" s="59">
        <f t="shared" si="67"/>
        <v>1920.24</v>
      </c>
      <c r="CW25" s="53">
        <v>2016</v>
      </c>
      <c r="CX25" s="58">
        <f t="shared" si="47"/>
        <v>-191.13999999999976</v>
      </c>
      <c r="CY25" s="129">
        <v>1902</v>
      </c>
      <c r="CZ25" s="125">
        <f t="shared" si="48"/>
        <v>422</v>
      </c>
      <c r="DA25" s="27">
        <v>5.04</v>
      </c>
      <c r="DB25" s="59">
        <f t="shared" si="68"/>
        <v>2126.88</v>
      </c>
      <c r="DC25" s="53"/>
      <c r="DD25" s="57">
        <f t="shared" si="50"/>
        <v>-2318.02</v>
      </c>
      <c r="DE25" s="129">
        <v>2102</v>
      </c>
      <c r="DF25" s="125">
        <f t="shared" si="51"/>
        <v>200</v>
      </c>
      <c r="DG25" s="27">
        <v>5.29</v>
      </c>
      <c r="DH25" s="59">
        <f t="shared" si="69"/>
        <v>1058</v>
      </c>
      <c r="DI25" s="53">
        <v>3024</v>
      </c>
      <c r="DJ25" s="58">
        <f t="shared" si="53"/>
        <v>-352.02</v>
      </c>
    </row>
    <row r="26" spans="1:114" ht="13.9" customHeight="1" x14ac:dyDescent="0.25">
      <c r="A26" s="96" t="s">
        <v>52</v>
      </c>
      <c r="B26" s="5">
        <v>24</v>
      </c>
      <c r="C26" s="23">
        <v>50.27</v>
      </c>
      <c r="D26" s="2">
        <v>2</v>
      </c>
      <c r="E26" s="2">
        <v>49</v>
      </c>
      <c r="F26" s="2">
        <v>96</v>
      </c>
      <c r="G26" s="2">
        <v>96</v>
      </c>
      <c r="H26" s="2">
        <v>96</v>
      </c>
      <c r="I26" s="2">
        <v>96</v>
      </c>
      <c r="J26" s="2">
        <v>96</v>
      </c>
      <c r="K26" s="2">
        <v>96</v>
      </c>
      <c r="L26" s="2">
        <v>96</v>
      </c>
      <c r="M26" s="2">
        <v>96</v>
      </c>
      <c r="N26" s="2">
        <v>98</v>
      </c>
      <c r="O26" s="2">
        <v>99</v>
      </c>
      <c r="P26" s="2">
        <v>99</v>
      </c>
      <c r="Q26" s="2">
        <v>99</v>
      </c>
      <c r="R26" s="2">
        <v>99</v>
      </c>
      <c r="S26" s="2">
        <v>99</v>
      </c>
      <c r="T26" s="2">
        <v>99</v>
      </c>
      <c r="U26" s="2">
        <v>99</v>
      </c>
      <c r="V26" s="2">
        <v>99</v>
      </c>
      <c r="W26" s="2">
        <v>99</v>
      </c>
      <c r="X26" s="2">
        <v>99</v>
      </c>
      <c r="Y26" s="2">
        <v>99</v>
      </c>
      <c r="Z26" s="20">
        <f t="shared" si="58"/>
        <v>0</v>
      </c>
      <c r="AA26" s="21">
        <v>4.8099999999999996</v>
      </c>
      <c r="AB26" s="22">
        <f t="shared" si="14"/>
        <v>0</v>
      </c>
      <c r="AC26" s="22"/>
      <c r="AD26" s="23">
        <f>C26+AC26-AB26</f>
        <v>50.27</v>
      </c>
      <c r="AE26" s="49">
        <v>99</v>
      </c>
      <c r="AF26" s="36">
        <f t="shared" si="0"/>
        <v>0</v>
      </c>
      <c r="AG26" s="27">
        <v>4.8099999999999996</v>
      </c>
      <c r="AH26" s="37">
        <f t="shared" si="15"/>
        <v>0</v>
      </c>
      <c r="AI26" s="53"/>
      <c r="AJ26" s="37">
        <f t="shared" si="16"/>
        <v>50.27</v>
      </c>
      <c r="AK26" s="49">
        <v>99</v>
      </c>
      <c r="AL26" s="36">
        <f t="shared" si="1"/>
        <v>0</v>
      </c>
      <c r="AM26" s="27">
        <v>5.04</v>
      </c>
      <c r="AN26" s="37">
        <f t="shared" si="17"/>
        <v>0</v>
      </c>
      <c r="AO26" s="53"/>
      <c r="AP26" s="59">
        <f t="shared" si="18"/>
        <v>50.27</v>
      </c>
      <c r="AQ26" s="49">
        <v>99</v>
      </c>
      <c r="AR26" s="36">
        <f>AQ26-AK26</f>
        <v>0</v>
      </c>
      <c r="AS26" s="27">
        <v>5.04</v>
      </c>
      <c r="AT26" s="37">
        <f t="shared" si="19"/>
        <v>0</v>
      </c>
      <c r="AU26" s="53"/>
      <c r="AV26" s="111">
        <f t="shared" si="20"/>
        <v>50.27</v>
      </c>
      <c r="AW26" s="49">
        <v>99</v>
      </c>
      <c r="AX26" s="36">
        <f t="shared" si="21"/>
        <v>0</v>
      </c>
      <c r="AY26" s="27">
        <v>5.04</v>
      </c>
      <c r="AZ26" s="37">
        <f t="shared" si="59"/>
        <v>0</v>
      </c>
      <c r="BA26" s="53"/>
      <c r="BB26" s="122">
        <f t="shared" si="23"/>
        <v>50.27</v>
      </c>
      <c r="BC26" s="129">
        <v>99</v>
      </c>
      <c r="BD26" s="125">
        <f t="shared" si="24"/>
        <v>0</v>
      </c>
      <c r="BE26" s="27">
        <v>5.04</v>
      </c>
      <c r="BF26" s="37">
        <f t="shared" si="60"/>
        <v>0</v>
      </c>
      <c r="BG26" s="53"/>
      <c r="BH26" s="122">
        <f t="shared" si="26"/>
        <v>50.27</v>
      </c>
      <c r="BI26" s="129">
        <v>99</v>
      </c>
      <c r="BJ26" s="125">
        <f t="shared" si="27"/>
        <v>0</v>
      </c>
      <c r="BK26" s="27">
        <v>5.04</v>
      </c>
      <c r="BL26" s="37">
        <f t="shared" si="61"/>
        <v>0</v>
      </c>
      <c r="BM26" s="53"/>
      <c r="BN26" s="111">
        <f t="shared" si="29"/>
        <v>50.27</v>
      </c>
      <c r="BO26" s="129">
        <v>182</v>
      </c>
      <c r="BP26" s="125">
        <f t="shared" si="30"/>
        <v>83</v>
      </c>
      <c r="BQ26" s="27">
        <v>5.04</v>
      </c>
      <c r="BR26" s="59">
        <f t="shared" si="62"/>
        <v>418.32</v>
      </c>
      <c r="BS26" s="53"/>
      <c r="BT26" s="58">
        <f t="shared" si="32"/>
        <v>-368.05</v>
      </c>
      <c r="BU26" s="129">
        <v>182</v>
      </c>
      <c r="BV26" s="125">
        <f t="shared" si="33"/>
        <v>0</v>
      </c>
      <c r="BW26" s="27">
        <v>5.04</v>
      </c>
      <c r="BX26" s="59">
        <f t="shared" si="63"/>
        <v>0</v>
      </c>
      <c r="BY26" s="53"/>
      <c r="BZ26" s="58">
        <f t="shared" si="35"/>
        <v>-368.05</v>
      </c>
      <c r="CA26" s="129">
        <v>329</v>
      </c>
      <c r="CB26" s="125">
        <f t="shared" si="36"/>
        <v>147</v>
      </c>
      <c r="CC26" s="27">
        <v>5.04</v>
      </c>
      <c r="CD26" s="59">
        <f t="shared" si="64"/>
        <v>740.88</v>
      </c>
      <c r="CE26" s="53"/>
      <c r="CF26" s="57">
        <f t="shared" si="38"/>
        <v>-1108.93</v>
      </c>
      <c r="CG26" s="129">
        <v>329</v>
      </c>
      <c r="CH26" s="125">
        <f t="shared" si="39"/>
        <v>0</v>
      </c>
      <c r="CI26" s="27">
        <v>5.04</v>
      </c>
      <c r="CJ26" s="59">
        <f t="shared" si="65"/>
        <v>0</v>
      </c>
      <c r="CK26" s="53"/>
      <c r="CL26" s="57">
        <f t="shared" si="41"/>
        <v>-1108.93</v>
      </c>
      <c r="CM26" s="129">
        <v>489</v>
      </c>
      <c r="CN26" s="125">
        <f t="shared" si="42"/>
        <v>160</v>
      </c>
      <c r="CO26" s="27">
        <v>5.04</v>
      </c>
      <c r="CP26" s="59">
        <f t="shared" si="66"/>
        <v>806.4</v>
      </c>
      <c r="CQ26" s="53"/>
      <c r="CR26" s="57">
        <f t="shared" si="44"/>
        <v>-1915.33</v>
      </c>
      <c r="CS26" s="129">
        <v>544</v>
      </c>
      <c r="CT26" s="125">
        <f t="shared" si="45"/>
        <v>55</v>
      </c>
      <c r="CU26" s="27">
        <v>5.04</v>
      </c>
      <c r="CV26" s="59">
        <f t="shared" si="67"/>
        <v>277.2</v>
      </c>
      <c r="CW26" s="53"/>
      <c r="CX26" s="57">
        <f t="shared" si="47"/>
        <v>-2192.5299999999997</v>
      </c>
      <c r="CY26" s="129">
        <v>657</v>
      </c>
      <c r="CZ26" s="125">
        <f t="shared" si="48"/>
        <v>113</v>
      </c>
      <c r="DA26" s="27">
        <v>5.04</v>
      </c>
      <c r="DB26" s="59">
        <f t="shared" si="68"/>
        <v>569.52</v>
      </c>
      <c r="DC26" s="53"/>
      <c r="DD26" s="57">
        <f t="shared" si="50"/>
        <v>-2762.0499999999997</v>
      </c>
      <c r="DE26" s="129">
        <v>785</v>
      </c>
      <c r="DF26" s="125">
        <f t="shared" si="51"/>
        <v>128</v>
      </c>
      <c r="DG26" s="27">
        <v>5.29</v>
      </c>
      <c r="DH26" s="59">
        <f t="shared" si="69"/>
        <v>677.12</v>
      </c>
      <c r="DI26" s="53">
        <v>2700</v>
      </c>
      <c r="DJ26" s="58">
        <f t="shared" si="53"/>
        <v>-739.16999999999962</v>
      </c>
    </row>
    <row r="27" spans="1:114" ht="13.9" hidden="1" customHeight="1" x14ac:dyDescent="0.25">
      <c r="A27" s="100"/>
      <c r="B27" s="9">
        <v>25</v>
      </c>
      <c r="C27" s="8"/>
      <c r="D27" s="9"/>
      <c r="E27" s="10"/>
      <c r="F27" s="10"/>
      <c r="G27" s="1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9"/>
      <c r="AA27" s="9"/>
      <c r="AB27" s="8"/>
      <c r="AC27" s="14"/>
      <c r="AD27" s="8"/>
      <c r="AE27" s="49"/>
      <c r="AF27" s="36">
        <f t="shared" si="0"/>
        <v>0</v>
      </c>
      <c r="AG27" s="27">
        <v>4.8099999999999996</v>
      </c>
      <c r="AH27" s="37">
        <f t="shared" si="15"/>
        <v>0</v>
      </c>
      <c r="AI27" s="53"/>
      <c r="AJ27" s="37">
        <f t="shared" si="16"/>
        <v>0</v>
      </c>
      <c r="AK27" s="49"/>
      <c r="AL27" s="36">
        <f t="shared" si="1"/>
        <v>0</v>
      </c>
      <c r="AM27" s="27">
        <v>5.04</v>
      </c>
      <c r="AN27" s="37">
        <f t="shared" si="17"/>
        <v>0</v>
      </c>
      <c r="AO27" s="53"/>
      <c r="AP27" s="59">
        <f t="shared" si="18"/>
        <v>0</v>
      </c>
      <c r="AQ27" s="49"/>
      <c r="AR27" s="36">
        <f t="shared" si="2"/>
        <v>0</v>
      </c>
      <c r="AS27" s="27">
        <v>5.04</v>
      </c>
      <c r="AT27" s="37">
        <f t="shared" si="19"/>
        <v>0</v>
      </c>
      <c r="AU27" s="53"/>
      <c r="AV27" s="59">
        <f t="shared" si="20"/>
        <v>0</v>
      </c>
      <c r="AW27" s="49"/>
      <c r="AX27" s="36">
        <f t="shared" si="21"/>
        <v>0</v>
      </c>
      <c r="AY27" s="27">
        <v>5.04</v>
      </c>
      <c r="AZ27" s="37">
        <f t="shared" si="59"/>
        <v>0</v>
      </c>
      <c r="BA27" s="53"/>
      <c r="BB27" s="122">
        <f t="shared" si="23"/>
        <v>0</v>
      </c>
      <c r="BC27" s="129"/>
      <c r="BD27" s="125">
        <f t="shared" si="24"/>
        <v>0</v>
      </c>
      <c r="BE27" s="27">
        <v>5.04</v>
      </c>
      <c r="BF27" s="37">
        <f t="shared" si="60"/>
        <v>0</v>
      </c>
      <c r="BG27" s="53"/>
      <c r="BH27" s="122">
        <f t="shared" si="26"/>
        <v>0</v>
      </c>
      <c r="BI27" s="129"/>
      <c r="BJ27" s="125">
        <f t="shared" si="27"/>
        <v>0</v>
      </c>
      <c r="BK27" s="27">
        <v>5.04</v>
      </c>
      <c r="BL27" s="37">
        <f t="shared" si="61"/>
        <v>0</v>
      </c>
      <c r="BM27" s="53"/>
      <c r="BN27" s="111">
        <f t="shared" si="29"/>
        <v>0</v>
      </c>
      <c r="BO27" s="129"/>
      <c r="BP27" s="125">
        <f t="shared" si="30"/>
        <v>0</v>
      </c>
      <c r="BQ27" s="27">
        <v>5.04</v>
      </c>
      <c r="BR27" s="37">
        <f t="shared" si="62"/>
        <v>0</v>
      </c>
      <c r="BS27" s="53"/>
      <c r="BT27" s="111">
        <f t="shared" si="32"/>
        <v>0</v>
      </c>
      <c r="BU27" s="129"/>
      <c r="BV27" s="125">
        <f t="shared" si="33"/>
        <v>0</v>
      </c>
      <c r="BW27" s="27">
        <v>5.04</v>
      </c>
      <c r="BX27" s="37">
        <f t="shared" si="63"/>
        <v>0</v>
      </c>
      <c r="BY27" s="53"/>
      <c r="BZ27" s="111">
        <f t="shared" si="35"/>
        <v>0</v>
      </c>
      <c r="CA27" s="129"/>
      <c r="CB27" s="125">
        <f t="shared" si="36"/>
        <v>0</v>
      </c>
      <c r="CC27" s="27">
        <v>5.04</v>
      </c>
      <c r="CD27" s="37">
        <f t="shared" si="64"/>
        <v>0</v>
      </c>
      <c r="CE27" s="53"/>
      <c r="CF27" s="111">
        <f t="shared" si="38"/>
        <v>0</v>
      </c>
      <c r="CG27" s="129"/>
      <c r="CH27" s="125">
        <f t="shared" si="39"/>
        <v>0</v>
      </c>
      <c r="CI27" s="27">
        <v>5.04</v>
      </c>
      <c r="CJ27" s="37">
        <f t="shared" si="65"/>
        <v>0</v>
      </c>
      <c r="CK27" s="53"/>
      <c r="CL27" s="111">
        <f t="shared" si="41"/>
        <v>0</v>
      </c>
      <c r="CM27" s="129"/>
      <c r="CN27" s="125">
        <f t="shared" si="42"/>
        <v>0</v>
      </c>
      <c r="CO27" s="27">
        <v>5.04</v>
      </c>
      <c r="CP27" s="37">
        <f t="shared" si="66"/>
        <v>0</v>
      </c>
      <c r="CQ27" s="53"/>
      <c r="CR27" s="111">
        <f t="shared" si="44"/>
        <v>0</v>
      </c>
      <c r="CS27" s="129"/>
      <c r="CT27" s="125">
        <f t="shared" si="45"/>
        <v>0</v>
      </c>
      <c r="CU27" s="27">
        <v>5.04</v>
      </c>
      <c r="CV27" s="37">
        <f t="shared" si="67"/>
        <v>0</v>
      </c>
      <c r="CW27" s="53"/>
      <c r="CX27" s="111">
        <f t="shared" si="47"/>
        <v>0</v>
      </c>
      <c r="CY27" s="129"/>
      <c r="CZ27" s="125">
        <f t="shared" si="48"/>
        <v>0</v>
      </c>
      <c r="DA27" s="27">
        <v>5.04</v>
      </c>
      <c r="DB27" s="37">
        <f t="shared" si="68"/>
        <v>0</v>
      </c>
      <c r="DC27" s="53"/>
      <c r="DD27" s="111">
        <f t="shared" si="50"/>
        <v>0</v>
      </c>
      <c r="DE27" s="129"/>
      <c r="DF27" s="125">
        <f t="shared" si="51"/>
        <v>0</v>
      </c>
      <c r="DG27" s="27">
        <v>5.29</v>
      </c>
      <c r="DH27" s="37">
        <f t="shared" si="69"/>
        <v>0</v>
      </c>
      <c r="DI27" s="53"/>
      <c r="DJ27" s="111">
        <f t="shared" si="53"/>
        <v>0</v>
      </c>
    </row>
    <row r="28" spans="1:114" ht="13.9" hidden="1" customHeight="1" x14ac:dyDescent="0.25">
      <c r="A28" s="100"/>
      <c r="B28" s="9">
        <v>26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15"/>
        <v>0</v>
      </c>
      <c r="AI28" s="53"/>
      <c r="AJ28" s="37">
        <f t="shared" si="16"/>
        <v>0</v>
      </c>
      <c r="AK28" s="49"/>
      <c r="AL28" s="36">
        <f t="shared" si="1"/>
        <v>0</v>
      </c>
      <c r="AM28" s="27">
        <v>5.04</v>
      </c>
      <c r="AN28" s="37">
        <f t="shared" si="17"/>
        <v>0</v>
      </c>
      <c r="AO28" s="53"/>
      <c r="AP28" s="59">
        <f t="shared" si="18"/>
        <v>0</v>
      </c>
      <c r="AQ28" s="49"/>
      <c r="AR28" s="36">
        <f t="shared" si="2"/>
        <v>0</v>
      </c>
      <c r="AS28" s="27">
        <v>5.04</v>
      </c>
      <c r="AT28" s="37">
        <f t="shared" si="19"/>
        <v>0</v>
      </c>
      <c r="AU28" s="53"/>
      <c r="AV28" s="59">
        <f t="shared" si="20"/>
        <v>0</v>
      </c>
      <c r="AW28" s="49"/>
      <c r="AX28" s="36">
        <f t="shared" si="21"/>
        <v>0</v>
      </c>
      <c r="AY28" s="27">
        <v>5.04</v>
      </c>
      <c r="AZ28" s="37">
        <f t="shared" si="59"/>
        <v>0</v>
      </c>
      <c r="BA28" s="53"/>
      <c r="BB28" s="122">
        <f t="shared" si="23"/>
        <v>0</v>
      </c>
      <c r="BC28" s="129"/>
      <c r="BD28" s="125">
        <f t="shared" si="24"/>
        <v>0</v>
      </c>
      <c r="BE28" s="27">
        <v>5.04</v>
      </c>
      <c r="BF28" s="37">
        <f t="shared" si="60"/>
        <v>0</v>
      </c>
      <c r="BG28" s="53"/>
      <c r="BH28" s="122">
        <f t="shared" si="26"/>
        <v>0</v>
      </c>
      <c r="BI28" s="129"/>
      <c r="BJ28" s="125">
        <f t="shared" si="27"/>
        <v>0</v>
      </c>
      <c r="BK28" s="27">
        <v>5.04</v>
      </c>
      <c r="BL28" s="37">
        <f t="shared" si="61"/>
        <v>0</v>
      </c>
      <c r="BM28" s="53"/>
      <c r="BN28" s="111">
        <f t="shared" si="29"/>
        <v>0</v>
      </c>
      <c r="BO28" s="129"/>
      <c r="BP28" s="125">
        <f t="shared" si="30"/>
        <v>0</v>
      </c>
      <c r="BQ28" s="27">
        <v>5.04</v>
      </c>
      <c r="BR28" s="37">
        <f t="shared" si="62"/>
        <v>0</v>
      </c>
      <c r="BS28" s="53"/>
      <c r="BT28" s="111">
        <f t="shared" si="32"/>
        <v>0</v>
      </c>
      <c r="BU28" s="129"/>
      <c r="BV28" s="125">
        <f t="shared" si="33"/>
        <v>0</v>
      </c>
      <c r="BW28" s="27">
        <v>5.04</v>
      </c>
      <c r="BX28" s="37">
        <f t="shared" si="63"/>
        <v>0</v>
      </c>
      <c r="BY28" s="53"/>
      <c r="BZ28" s="111">
        <f t="shared" si="35"/>
        <v>0</v>
      </c>
      <c r="CA28" s="129"/>
      <c r="CB28" s="125">
        <f t="shared" si="36"/>
        <v>0</v>
      </c>
      <c r="CC28" s="27">
        <v>5.04</v>
      </c>
      <c r="CD28" s="37">
        <f t="shared" si="64"/>
        <v>0</v>
      </c>
      <c r="CE28" s="53"/>
      <c r="CF28" s="111">
        <f t="shared" si="38"/>
        <v>0</v>
      </c>
      <c r="CG28" s="129"/>
      <c r="CH28" s="125">
        <f t="shared" si="39"/>
        <v>0</v>
      </c>
      <c r="CI28" s="27">
        <v>5.04</v>
      </c>
      <c r="CJ28" s="37">
        <f t="shared" si="65"/>
        <v>0</v>
      </c>
      <c r="CK28" s="53"/>
      <c r="CL28" s="111">
        <f t="shared" si="41"/>
        <v>0</v>
      </c>
      <c r="CM28" s="129"/>
      <c r="CN28" s="125">
        <f t="shared" si="42"/>
        <v>0</v>
      </c>
      <c r="CO28" s="27">
        <v>5.04</v>
      </c>
      <c r="CP28" s="37">
        <f t="shared" si="66"/>
        <v>0</v>
      </c>
      <c r="CQ28" s="53"/>
      <c r="CR28" s="111">
        <f t="shared" si="44"/>
        <v>0</v>
      </c>
      <c r="CS28" s="129"/>
      <c r="CT28" s="125">
        <f t="shared" si="45"/>
        <v>0</v>
      </c>
      <c r="CU28" s="27">
        <v>5.04</v>
      </c>
      <c r="CV28" s="37">
        <f t="shared" si="67"/>
        <v>0</v>
      </c>
      <c r="CW28" s="53"/>
      <c r="CX28" s="111">
        <f t="shared" si="47"/>
        <v>0</v>
      </c>
      <c r="CY28" s="129"/>
      <c r="CZ28" s="125">
        <f t="shared" si="48"/>
        <v>0</v>
      </c>
      <c r="DA28" s="27">
        <v>5.04</v>
      </c>
      <c r="DB28" s="37">
        <f t="shared" si="68"/>
        <v>0</v>
      </c>
      <c r="DC28" s="53"/>
      <c r="DD28" s="111">
        <f t="shared" si="50"/>
        <v>0</v>
      </c>
      <c r="DE28" s="129"/>
      <c r="DF28" s="125">
        <f t="shared" si="51"/>
        <v>0</v>
      </c>
      <c r="DG28" s="27">
        <v>5.29</v>
      </c>
      <c r="DH28" s="37">
        <f t="shared" si="69"/>
        <v>0</v>
      </c>
      <c r="DI28" s="53"/>
      <c r="DJ28" s="111">
        <f t="shared" si="53"/>
        <v>0</v>
      </c>
    </row>
    <row r="29" spans="1:114" ht="13.9" customHeight="1" x14ac:dyDescent="0.25">
      <c r="A29" s="96" t="s">
        <v>53</v>
      </c>
      <c r="B29" s="5">
        <v>27</v>
      </c>
      <c r="C29" s="23">
        <v>5.84</v>
      </c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ref="AB29" si="70">Z29*AA29</f>
        <v>0</v>
      </c>
      <c r="AC29" s="22"/>
      <c r="AD29" s="23">
        <f>C29+AC29-AB29</f>
        <v>5.84</v>
      </c>
      <c r="AE29" s="49">
        <v>4</v>
      </c>
      <c r="AF29" s="36">
        <f t="shared" si="0"/>
        <v>1</v>
      </c>
      <c r="AG29" s="27">
        <v>4.8099999999999996</v>
      </c>
      <c r="AH29" s="37">
        <f t="shared" si="15"/>
        <v>4.8099999999999996</v>
      </c>
      <c r="AI29" s="53"/>
      <c r="AJ29" s="37">
        <f t="shared" si="16"/>
        <v>1.0300000000000002</v>
      </c>
      <c r="AK29" s="49">
        <v>8</v>
      </c>
      <c r="AL29" s="36">
        <f t="shared" si="1"/>
        <v>4</v>
      </c>
      <c r="AM29" s="27">
        <v>5.04</v>
      </c>
      <c r="AN29" s="37">
        <f t="shared" si="17"/>
        <v>20.16</v>
      </c>
      <c r="AO29" s="53">
        <v>50</v>
      </c>
      <c r="AP29" s="59">
        <f t="shared" si="18"/>
        <v>30.87</v>
      </c>
      <c r="AQ29" s="49">
        <v>11.02</v>
      </c>
      <c r="AR29" s="36">
        <f t="shared" si="2"/>
        <v>3.0199999999999996</v>
      </c>
      <c r="AS29" s="27">
        <v>5.04</v>
      </c>
      <c r="AT29" s="37">
        <f t="shared" si="19"/>
        <v>15.220799999999999</v>
      </c>
      <c r="AU29" s="53"/>
      <c r="AV29" s="111">
        <f t="shared" si="20"/>
        <v>15.649200000000002</v>
      </c>
      <c r="AW29" s="49">
        <v>15</v>
      </c>
      <c r="AX29" s="36">
        <f t="shared" si="21"/>
        <v>3.9800000000000004</v>
      </c>
      <c r="AY29" s="27">
        <v>5.04</v>
      </c>
      <c r="AZ29" s="37">
        <f t="shared" si="59"/>
        <v>20.059200000000001</v>
      </c>
      <c r="BA29" s="53"/>
      <c r="BB29" s="121">
        <f t="shared" si="23"/>
        <v>-4.4099999999999984</v>
      </c>
      <c r="BC29" s="129">
        <v>20</v>
      </c>
      <c r="BD29" s="125">
        <f t="shared" si="24"/>
        <v>5</v>
      </c>
      <c r="BE29" s="27">
        <v>5.04</v>
      </c>
      <c r="BF29" s="37">
        <f t="shared" si="60"/>
        <v>25.2</v>
      </c>
      <c r="BG29" s="53"/>
      <c r="BH29" s="121">
        <f t="shared" si="26"/>
        <v>-29.61</v>
      </c>
      <c r="BI29" s="129">
        <v>25</v>
      </c>
      <c r="BJ29" s="125">
        <f t="shared" si="27"/>
        <v>5</v>
      </c>
      <c r="BK29" s="27">
        <v>5.04</v>
      </c>
      <c r="BL29" s="37">
        <f t="shared" si="61"/>
        <v>25.2</v>
      </c>
      <c r="BM29" s="53"/>
      <c r="BN29" s="58">
        <f t="shared" si="29"/>
        <v>-54.81</v>
      </c>
      <c r="BO29" s="129">
        <v>25</v>
      </c>
      <c r="BP29" s="125">
        <f t="shared" si="30"/>
        <v>0</v>
      </c>
      <c r="BQ29" s="27">
        <v>5.04</v>
      </c>
      <c r="BR29" s="37">
        <f t="shared" si="62"/>
        <v>0</v>
      </c>
      <c r="BS29" s="53"/>
      <c r="BT29" s="58">
        <f t="shared" si="32"/>
        <v>-54.81</v>
      </c>
      <c r="BU29" s="129">
        <v>38</v>
      </c>
      <c r="BV29" s="125">
        <f t="shared" si="33"/>
        <v>13</v>
      </c>
      <c r="BW29" s="27">
        <v>5.04</v>
      </c>
      <c r="BX29" s="37">
        <f t="shared" si="63"/>
        <v>65.52</v>
      </c>
      <c r="BY29" s="53"/>
      <c r="BZ29" s="58">
        <f t="shared" si="35"/>
        <v>-120.33</v>
      </c>
      <c r="CA29" s="129">
        <v>44</v>
      </c>
      <c r="CB29" s="125">
        <f t="shared" si="36"/>
        <v>6</v>
      </c>
      <c r="CC29" s="27">
        <v>5.04</v>
      </c>
      <c r="CD29" s="37">
        <f t="shared" si="64"/>
        <v>30.240000000000002</v>
      </c>
      <c r="CE29" s="53">
        <v>200</v>
      </c>
      <c r="CF29" s="111">
        <f t="shared" si="38"/>
        <v>49.429999999999993</v>
      </c>
      <c r="CG29" s="129">
        <v>44</v>
      </c>
      <c r="CH29" s="125">
        <f t="shared" si="39"/>
        <v>0</v>
      </c>
      <c r="CI29" s="27">
        <v>5.04</v>
      </c>
      <c r="CJ29" s="37">
        <f t="shared" si="65"/>
        <v>0</v>
      </c>
      <c r="CK29" s="53"/>
      <c r="CL29" s="111">
        <f t="shared" si="41"/>
        <v>49.429999999999993</v>
      </c>
      <c r="CM29" s="129">
        <v>54</v>
      </c>
      <c r="CN29" s="125">
        <f t="shared" si="42"/>
        <v>10</v>
      </c>
      <c r="CO29" s="27">
        <v>5.04</v>
      </c>
      <c r="CP29" s="37">
        <f t="shared" si="66"/>
        <v>50.4</v>
      </c>
      <c r="CQ29" s="53"/>
      <c r="CR29" s="58">
        <f t="shared" si="44"/>
        <v>-0.97000000000000597</v>
      </c>
      <c r="CS29" s="129">
        <v>59</v>
      </c>
      <c r="CT29" s="125">
        <f t="shared" si="45"/>
        <v>5</v>
      </c>
      <c r="CU29" s="27">
        <v>5.04</v>
      </c>
      <c r="CV29" s="37">
        <f t="shared" si="67"/>
        <v>25.2</v>
      </c>
      <c r="CW29" s="53"/>
      <c r="CX29" s="58">
        <f t="shared" si="47"/>
        <v>-26.170000000000005</v>
      </c>
      <c r="CY29" s="129">
        <v>65</v>
      </c>
      <c r="CZ29" s="125">
        <f t="shared" si="48"/>
        <v>6</v>
      </c>
      <c r="DA29" s="27">
        <v>5.04</v>
      </c>
      <c r="DB29" s="37">
        <f t="shared" si="68"/>
        <v>30.240000000000002</v>
      </c>
      <c r="DC29" s="53">
        <v>50</v>
      </c>
      <c r="DD29" s="58">
        <f t="shared" si="50"/>
        <v>-6.4100000000000072</v>
      </c>
      <c r="DE29" s="129">
        <v>71</v>
      </c>
      <c r="DF29" s="125">
        <f t="shared" si="51"/>
        <v>6</v>
      </c>
      <c r="DG29" s="27">
        <v>5.29</v>
      </c>
      <c r="DH29" s="37">
        <f t="shared" si="69"/>
        <v>31.740000000000002</v>
      </c>
      <c r="DI29" s="53">
        <v>100</v>
      </c>
      <c r="DJ29" s="111">
        <f t="shared" si="53"/>
        <v>61.84999999999998</v>
      </c>
    </row>
    <row r="30" spans="1:114" ht="13.9" customHeight="1" x14ac:dyDescent="0.25">
      <c r="A30" s="96" t="s">
        <v>54</v>
      </c>
      <c r="B30" s="5">
        <v>28</v>
      </c>
      <c r="C30" s="17">
        <v>-3334.08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8</v>
      </c>
      <c r="O30" s="2">
        <v>50</v>
      </c>
      <c r="P30" s="2">
        <v>50</v>
      </c>
      <c r="Q30" s="2">
        <v>65</v>
      </c>
      <c r="R30" s="2">
        <v>620</v>
      </c>
      <c r="S30" s="2">
        <v>640</v>
      </c>
      <c r="T30" s="2">
        <v>660</v>
      </c>
      <c r="U30" s="2">
        <v>948</v>
      </c>
      <c r="V30" s="2">
        <v>1319</v>
      </c>
      <c r="W30" s="2">
        <v>1643</v>
      </c>
      <c r="X30" s="2">
        <v>1904</v>
      </c>
      <c r="Y30" s="2">
        <v>2193</v>
      </c>
      <c r="Z30" s="20">
        <f>Y30-X30</f>
        <v>289</v>
      </c>
      <c r="AA30" s="21">
        <v>4.8099999999999996</v>
      </c>
      <c r="AB30" s="22">
        <f t="shared" si="14"/>
        <v>1390.09</v>
      </c>
      <c r="AC30" s="25">
        <v>2500</v>
      </c>
      <c r="AD30" s="17">
        <f>C30+AC30-AB30</f>
        <v>-2224.17</v>
      </c>
      <c r="AE30" s="49">
        <v>2193</v>
      </c>
      <c r="AF30" s="36">
        <f t="shared" si="0"/>
        <v>0</v>
      </c>
      <c r="AG30" s="27">
        <v>4.8099999999999996</v>
      </c>
      <c r="AH30" s="37">
        <f t="shared" si="15"/>
        <v>0</v>
      </c>
      <c r="AI30" s="53"/>
      <c r="AJ30" s="57">
        <f t="shared" si="16"/>
        <v>-2224.17</v>
      </c>
      <c r="AK30" s="49">
        <v>2308</v>
      </c>
      <c r="AL30" s="36">
        <f t="shared" si="1"/>
        <v>115</v>
      </c>
      <c r="AM30" s="27">
        <v>5.04</v>
      </c>
      <c r="AN30" s="37">
        <f t="shared" si="17"/>
        <v>579.6</v>
      </c>
      <c r="AO30" s="53">
        <v>4700</v>
      </c>
      <c r="AP30" s="59">
        <f t="shared" si="18"/>
        <v>1896.2299999999996</v>
      </c>
      <c r="AQ30" s="49">
        <v>2380.48</v>
      </c>
      <c r="AR30" s="36">
        <f t="shared" si="2"/>
        <v>72.480000000000018</v>
      </c>
      <c r="AS30" s="27">
        <v>5.04</v>
      </c>
      <c r="AT30" s="37">
        <f t="shared" si="19"/>
        <v>365.2992000000001</v>
      </c>
      <c r="AU30" s="53">
        <v>2500</v>
      </c>
      <c r="AV30" s="111">
        <f t="shared" si="20"/>
        <v>4030.9307999999996</v>
      </c>
      <c r="AW30" s="49">
        <v>2457</v>
      </c>
      <c r="AX30" s="36">
        <f t="shared" si="21"/>
        <v>76.519999999999982</v>
      </c>
      <c r="AY30" s="27">
        <v>5.04</v>
      </c>
      <c r="AZ30" s="37">
        <f t="shared" si="59"/>
        <v>385.66079999999994</v>
      </c>
      <c r="BA30" s="53">
        <v>600</v>
      </c>
      <c r="BB30" s="122">
        <f t="shared" si="23"/>
        <v>4245.2699999999995</v>
      </c>
      <c r="BC30" s="129">
        <v>2545</v>
      </c>
      <c r="BD30" s="125">
        <f t="shared" si="24"/>
        <v>88</v>
      </c>
      <c r="BE30" s="27">
        <v>5.04</v>
      </c>
      <c r="BF30" s="37">
        <f t="shared" si="60"/>
        <v>443.52</v>
      </c>
      <c r="BG30" s="53">
        <v>600</v>
      </c>
      <c r="BH30" s="122">
        <f t="shared" si="26"/>
        <v>4401.75</v>
      </c>
      <c r="BI30" s="135">
        <v>2545</v>
      </c>
      <c r="BJ30" s="125">
        <f t="shared" si="27"/>
        <v>0</v>
      </c>
      <c r="BK30" s="27">
        <v>5.04</v>
      </c>
      <c r="BL30" s="37">
        <f t="shared" si="61"/>
        <v>0</v>
      </c>
      <c r="BM30" s="53"/>
      <c r="BN30" s="111">
        <f t="shared" si="29"/>
        <v>4401.75</v>
      </c>
      <c r="BO30" s="129">
        <v>2545</v>
      </c>
      <c r="BP30" s="125">
        <f t="shared" si="30"/>
        <v>0</v>
      </c>
      <c r="BQ30" s="27">
        <v>5.04</v>
      </c>
      <c r="BR30" s="37">
        <f t="shared" si="62"/>
        <v>0</v>
      </c>
      <c r="BS30" s="53"/>
      <c r="BT30" s="111">
        <f t="shared" si="32"/>
        <v>4401.75</v>
      </c>
      <c r="BU30" s="129">
        <v>2545</v>
      </c>
      <c r="BV30" s="125">
        <f t="shared" si="33"/>
        <v>0</v>
      </c>
      <c r="BW30" s="27">
        <v>5.04</v>
      </c>
      <c r="BX30" s="37">
        <f t="shared" si="63"/>
        <v>0</v>
      </c>
      <c r="BY30" s="53"/>
      <c r="BZ30" s="111">
        <f t="shared" si="35"/>
        <v>4401.75</v>
      </c>
      <c r="CA30" s="129">
        <v>3755</v>
      </c>
      <c r="CB30" s="125">
        <f t="shared" si="36"/>
        <v>1210</v>
      </c>
      <c r="CC30" s="27">
        <v>5.04</v>
      </c>
      <c r="CD30" s="37">
        <f t="shared" si="64"/>
        <v>6098.4</v>
      </c>
      <c r="CE30" s="53"/>
      <c r="CF30" s="111">
        <f t="shared" si="38"/>
        <v>-1696.6499999999996</v>
      </c>
      <c r="CG30" s="129">
        <v>3755</v>
      </c>
      <c r="CH30" s="125">
        <f t="shared" si="39"/>
        <v>0</v>
      </c>
      <c r="CI30" s="27">
        <v>5.04</v>
      </c>
      <c r="CJ30" s="37">
        <f t="shared" si="65"/>
        <v>0</v>
      </c>
      <c r="CK30" s="53"/>
      <c r="CL30" s="57">
        <f t="shared" si="41"/>
        <v>-1696.6499999999996</v>
      </c>
      <c r="CM30" s="129">
        <v>4079</v>
      </c>
      <c r="CN30" s="125">
        <f t="shared" si="42"/>
        <v>324</v>
      </c>
      <c r="CO30" s="27">
        <v>5.04</v>
      </c>
      <c r="CP30" s="37">
        <f>CO30*CN30</f>
        <v>1632.96</v>
      </c>
      <c r="CQ30" s="53"/>
      <c r="CR30" s="57">
        <f t="shared" si="44"/>
        <v>-3329.6099999999997</v>
      </c>
      <c r="CS30" s="129">
        <v>4079</v>
      </c>
      <c r="CT30" s="125">
        <f t="shared" si="45"/>
        <v>0</v>
      </c>
      <c r="CU30" s="27">
        <v>5.04</v>
      </c>
      <c r="CV30" s="37">
        <f>CU30*CT30</f>
        <v>0</v>
      </c>
      <c r="CW30" s="53">
        <v>5000</v>
      </c>
      <c r="CX30" s="111">
        <f t="shared" si="47"/>
        <v>1670.3900000000003</v>
      </c>
      <c r="CY30" s="131">
        <v>4079</v>
      </c>
      <c r="CZ30" s="125">
        <f t="shared" si="48"/>
        <v>0</v>
      </c>
      <c r="DA30" s="27">
        <v>5.04</v>
      </c>
      <c r="DB30" s="37">
        <f>DA30*CZ30</f>
        <v>0</v>
      </c>
      <c r="DC30" s="53"/>
      <c r="DD30" s="111">
        <f t="shared" si="50"/>
        <v>1670.3900000000003</v>
      </c>
      <c r="DE30" s="181">
        <v>4079</v>
      </c>
      <c r="DF30" s="127">
        <f t="shared" si="51"/>
        <v>0</v>
      </c>
      <c r="DG30" s="18">
        <v>5.29</v>
      </c>
      <c r="DH30" s="59">
        <f>DG30*DF30</f>
        <v>0</v>
      </c>
      <c r="DI30" s="53"/>
      <c r="DJ30" s="111">
        <f t="shared" si="53"/>
        <v>1670.3900000000003</v>
      </c>
    </row>
    <row r="31" spans="1:114" ht="13.9" customHeight="1" x14ac:dyDescent="0.25">
      <c r="A31" s="96" t="s">
        <v>55</v>
      </c>
      <c r="B31" s="5">
        <v>29</v>
      </c>
      <c r="C31" s="24">
        <v>-9.08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0">
        <f>Y31-X31</f>
        <v>0</v>
      </c>
      <c r="AA31" s="21">
        <v>4.8099999999999996</v>
      </c>
      <c r="AB31" s="22">
        <f t="shared" si="14"/>
        <v>0</v>
      </c>
      <c r="AC31" s="22"/>
      <c r="AD31" s="24">
        <f>C31+AC31-AB31</f>
        <v>-9.08</v>
      </c>
      <c r="AE31" s="49">
        <v>2</v>
      </c>
      <c r="AF31" s="36">
        <f t="shared" si="0"/>
        <v>0</v>
      </c>
      <c r="AG31" s="27">
        <v>4.8099999999999996</v>
      </c>
      <c r="AH31" s="37">
        <f t="shared" si="15"/>
        <v>0</v>
      </c>
      <c r="AI31" s="53"/>
      <c r="AJ31" s="58">
        <f t="shared" si="16"/>
        <v>-9.08</v>
      </c>
      <c r="AK31" s="49">
        <v>2</v>
      </c>
      <c r="AL31" s="36">
        <f t="shared" si="1"/>
        <v>0</v>
      </c>
      <c r="AM31" s="27">
        <v>5.04</v>
      </c>
      <c r="AN31" s="37">
        <f t="shared" si="17"/>
        <v>0</v>
      </c>
      <c r="AO31" s="53"/>
      <c r="AP31" s="58">
        <f t="shared" si="18"/>
        <v>-9.08</v>
      </c>
      <c r="AQ31" s="49">
        <v>2</v>
      </c>
      <c r="AR31" s="36">
        <f t="shared" si="2"/>
        <v>0</v>
      </c>
      <c r="AS31" s="27">
        <v>5.04</v>
      </c>
      <c r="AT31" s="37">
        <f t="shared" si="19"/>
        <v>0</v>
      </c>
      <c r="AU31" s="53"/>
      <c r="AV31" s="58">
        <f t="shared" si="20"/>
        <v>-9.08</v>
      </c>
      <c r="AW31" s="49">
        <v>2</v>
      </c>
      <c r="AX31" s="36">
        <f t="shared" si="21"/>
        <v>0</v>
      </c>
      <c r="AY31" s="27">
        <v>5.04</v>
      </c>
      <c r="AZ31" s="37">
        <f t="shared" si="59"/>
        <v>0</v>
      </c>
      <c r="BA31" s="53"/>
      <c r="BB31" s="121">
        <f t="shared" si="23"/>
        <v>-9.08</v>
      </c>
      <c r="BC31" s="129">
        <v>2</v>
      </c>
      <c r="BD31" s="125">
        <f t="shared" si="24"/>
        <v>0</v>
      </c>
      <c r="BE31" s="27">
        <v>5.04</v>
      </c>
      <c r="BF31" s="37">
        <f t="shared" si="60"/>
        <v>0</v>
      </c>
      <c r="BG31" s="53"/>
      <c r="BH31" s="121">
        <f t="shared" si="26"/>
        <v>-9.08</v>
      </c>
      <c r="BI31" s="129">
        <v>2</v>
      </c>
      <c r="BJ31" s="125">
        <f t="shared" si="27"/>
        <v>0</v>
      </c>
      <c r="BK31" s="27">
        <v>5.04</v>
      </c>
      <c r="BL31" s="37">
        <f t="shared" si="61"/>
        <v>0</v>
      </c>
      <c r="BM31" s="53"/>
      <c r="BN31" s="58">
        <f t="shared" si="29"/>
        <v>-9.08</v>
      </c>
      <c r="BO31" s="129">
        <v>2</v>
      </c>
      <c r="BP31" s="125">
        <f t="shared" si="30"/>
        <v>0</v>
      </c>
      <c r="BQ31" s="27">
        <v>5.04</v>
      </c>
      <c r="BR31" s="37">
        <f t="shared" si="62"/>
        <v>0</v>
      </c>
      <c r="BS31" s="53"/>
      <c r="BT31" s="58">
        <f t="shared" si="32"/>
        <v>-9.08</v>
      </c>
      <c r="BU31" s="129">
        <v>2</v>
      </c>
      <c r="BV31" s="125">
        <f t="shared" si="33"/>
        <v>0</v>
      </c>
      <c r="BW31" s="27">
        <v>5.04</v>
      </c>
      <c r="BX31" s="37">
        <f t="shared" si="63"/>
        <v>0</v>
      </c>
      <c r="BY31" s="53"/>
      <c r="BZ31" s="58">
        <f t="shared" si="35"/>
        <v>-9.08</v>
      </c>
      <c r="CA31" s="129">
        <v>2</v>
      </c>
      <c r="CB31" s="125">
        <f t="shared" si="36"/>
        <v>0</v>
      </c>
      <c r="CC31" s="27">
        <v>5.04</v>
      </c>
      <c r="CD31" s="37">
        <f t="shared" si="64"/>
        <v>0</v>
      </c>
      <c r="CE31" s="53"/>
      <c r="CF31" s="58">
        <f t="shared" si="38"/>
        <v>-9.08</v>
      </c>
      <c r="CG31" s="129">
        <v>2</v>
      </c>
      <c r="CH31" s="125">
        <f t="shared" si="39"/>
        <v>0</v>
      </c>
      <c r="CI31" s="27">
        <v>5.04</v>
      </c>
      <c r="CJ31" s="37">
        <f t="shared" si="65"/>
        <v>0</v>
      </c>
      <c r="CK31" s="53"/>
      <c r="CL31" s="58">
        <f t="shared" si="41"/>
        <v>-9.08</v>
      </c>
      <c r="CM31" s="129">
        <v>2</v>
      </c>
      <c r="CN31" s="125">
        <f t="shared" si="42"/>
        <v>0</v>
      </c>
      <c r="CO31" s="27">
        <v>5.04</v>
      </c>
      <c r="CP31" s="37">
        <f t="shared" si="66"/>
        <v>0</v>
      </c>
      <c r="CQ31" s="53"/>
      <c r="CR31" s="58">
        <f t="shared" si="44"/>
        <v>-9.08</v>
      </c>
      <c r="CS31" s="129">
        <v>2</v>
      </c>
      <c r="CT31" s="125">
        <f t="shared" si="45"/>
        <v>0</v>
      </c>
      <c r="CU31" s="27">
        <v>5.04</v>
      </c>
      <c r="CV31" s="37">
        <f t="shared" ref="CV31:CV39" si="71">CU31*CT31</f>
        <v>0</v>
      </c>
      <c r="CW31" s="53"/>
      <c r="CX31" s="58">
        <f t="shared" si="47"/>
        <v>-9.08</v>
      </c>
      <c r="CY31" s="129">
        <v>2</v>
      </c>
      <c r="CZ31" s="125">
        <f t="shared" si="48"/>
        <v>0</v>
      </c>
      <c r="DA31" s="27">
        <v>5.04</v>
      </c>
      <c r="DB31" s="37">
        <f t="shared" ref="DB31:DB39" si="72">DA31*CZ31</f>
        <v>0</v>
      </c>
      <c r="DC31" s="53"/>
      <c r="DD31" s="58">
        <f t="shared" si="50"/>
        <v>-9.08</v>
      </c>
      <c r="DE31" s="129">
        <v>2</v>
      </c>
      <c r="DF31" s="125">
        <f t="shared" si="51"/>
        <v>0</v>
      </c>
      <c r="DG31" s="27">
        <v>5.29</v>
      </c>
      <c r="DH31" s="37">
        <f t="shared" ref="DH31:DH39" si="73">DG31*DF31</f>
        <v>0</v>
      </c>
      <c r="DI31" s="53"/>
      <c r="DJ31" s="58">
        <f t="shared" si="53"/>
        <v>-9.08</v>
      </c>
    </row>
    <row r="32" spans="1:114" ht="13.9" customHeight="1" x14ac:dyDescent="0.25">
      <c r="A32" s="96" t="s">
        <v>56</v>
      </c>
      <c r="B32" s="5">
        <v>30</v>
      </c>
      <c r="C32" s="24">
        <v>-13.62</v>
      </c>
      <c r="D32" s="2"/>
      <c r="E32" s="2">
        <v>2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0">
        <f>Y32-X32</f>
        <v>0</v>
      </c>
      <c r="AA32" s="21">
        <v>4.8099999999999996</v>
      </c>
      <c r="AB32" s="22">
        <f t="shared" si="14"/>
        <v>0</v>
      </c>
      <c r="AC32" s="22"/>
      <c r="AD32" s="24">
        <f>C32+AC32-AB32</f>
        <v>-13.62</v>
      </c>
      <c r="AE32" s="49">
        <v>3</v>
      </c>
      <c r="AF32" s="36">
        <f t="shared" si="0"/>
        <v>0</v>
      </c>
      <c r="AG32" s="27">
        <v>4.8099999999999996</v>
      </c>
      <c r="AH32" s="37">
        <f t="shared" si="15"/>
        <v>0</v>
      </c>
      <c r="AI32" s="53"/>
      <c r="AJ32" s="58">
        <f t="shared" si="16"/>
        <v>-13.62</v>
      </c>
      <c r="AK32" s="49">
        <v>3</v>
      </c>
      <c r="AL32" s="36">
        <f t="shared" si="1"/>
        <v>0</v>
      </c>
      <c r="AM32" s="27">
        <v>5.04</v>
      </c>
      <c r="AN32" s="37">
        <f t="shared" si="17"/>
        <v>0</v>
      </c>
      <c r="AO32" s="53"/>
      <c r="AP32" s="58">
        <f t="shared" si="18"/>
        <v>-13.62</v>
      </c>
      <c r="AQ32" s="49">
        <v>3</v>
      </c>
      <c r="AR32" s="36">
        <f t="shared" si="2"/>
        <v>0</v>
      </c>
      <c r="AS32" s="27">
        <v>5.04</v>
      </c>
      <c r="AT32" s="37">
        <f t="shared" si="19"/>
        <v>0</v>
      </c>
      <c r="AU32" s="53"/>
      <c r="AV32" s="58">
        <f t="shared" si="20"/>
        <v>-13.62</v>
      </c>
      <c r="AW32" s="49">
        <v>3</v>
      </c>
      <c r="AX32" s="36">
        <f t="shared" si="21"/>
        <v>0</v>
      </c>
      <c r="AY32" s="27">
        <v>5.04</v>
      </c>
      <c r="AZ32" s="37">
        <f t="shared" si="59"/>
        <v>0</v>
      </c>
      <c r="BA32" s="53"/>
      <c r="BB32" s="121">
        <f t="shared" si="23"/>
        <v>-13.62</v>
      </c>
      <c r="BC32" s="129">
        <v>3</v>
      </c>
      <c r="BD32" s="125">
        <f t="shared" si="24"/>
        <v>0</v>
      </c>
      <c r="BE32" s="27">
        <v>5.04</v>
      </c>
      <c r="BF32" s="37">
        <f t="shared" si="60"/>
        <v>0</v>
      </c>
      <c r="BG32" s="53"/>
      <c r="BH32" s="121">
        <f t="shared" si="26"/>
        <v>-13.62</v>
      </c>
      <c r="BI32" s="129">
        <v>3</v>
      </c>
      <c r="BJ32" s="125">
        <f t="shared" si="27"/>
        <v>0</v>
      </c>
      <c r="BK32" s="27">
        <v>5.04</v>
      </c>
      <c r="BL32" s="37">
        <f t="shared" si="61"/>
        <v>0</v>
      </c>
      <c r="BM32" s="53"/>
      <c r="BN32" s="58">
        <f t="shared" si="29"/>
        <v>-13.62</v>
      </c>
      <c r="BO32" s="129">
        <v>3</v>
      </c>
      <c r="BP32" s="125">
        <f t="shared" si="30"/>
        <v>0</v>
      </c>
      <c r="BQ32" s="27">
        <v>5.04</v>
      </c>
      <c r="BR32" s="37">
        <f t="shared" si="62"/>
        <v>0</v>
      </c>
      <c r="BS32" s="53"/>
      <c r="BT32" s="58">
        <f t="shared" si="32"/>
        <v>-13.62</v>
      </c>
      <c r="BU32" s="129">
        <v>3</v>
      </c>
      <c r="BV32" s="125">
        <f t="shared" si="33"/>
        <v>0</v>
      </c>
      <c r="BW32" s="27">
        <v>5.04</v>
      </c>
      <c r="BX32" s="37">
        <f t="shared" si="63"/>
        <v>0</v>
      </c>
      <c r="BY32" s="53"/>
      <c r="BZ32" s="58">
        <f t="shared" si="35"/>
        <v>-13.62</v>
      </c>
      <c r="CA32" s="129">
        <v>3</v>
      </c>
      <c r="CB32" s="125">
        <f t="shared" si="36"/>
        <v>0</v>
      </c>
      <c r="CC32" s="27">
        <v>5.04</v>
      </c>
      <c r="CD32" s="37">
        <f t="shared" si="64"/>
        <v>0</v>
      </c>
      <c r="CE32" s="53"/>
      <c r="CF32" s="58">
        <f t="shared" si="38"/>
        <v>-13.62</v>
      </c>
      <c r="CG32" s="129">
        <v>3</v>
      </c>
      <c r="CH32" s="125">
        <f t="shared" si="39"/>
        <v>0</v>
      </c>
      <c r="CI32" s="27">
        <v>5.04</v>
      </c>
      <c r="CJ32" s="37">
        <f t="shared" si="65"/>
        <v>0</v>
      </c>
      <c r="CK32" s="53"/>
      <c r="CL32" s="58">
        <f t="shared" si="41"/>
        <v>-13.62</v>
      </c>
      <c r="CM32" s="129">
        <v>3</v>
      </c>
      <c r="CN32" s="125">
        <f t="shared" si="42"/>
        <v>0</v>
      </c>
      <c r="CO32" s="27">
        <v>5.04</v>
      </c>
      <c r="CP32" s="37">
        <f t="shared" si="66"/>
        <v>0</v>
      </c>
      <c r="CQ32" s="53"/>
      <c r="CR32" s="58">
        <f t="shared" si="44"/>
        <v>-13.62</v>
      </c>
      <c r="CS32" s="129">
        <v>85</v>
      </c>
      <c r="CT32" s="125">
        <f t="shared" si="45"/>
        <v>82</v>
      </c>
      <c r="CU32" s="27">
        <v>5.04</v>
      </c>
      <c r="CV32" s="37">
        <f t="shared" si="71"/>
        <v>413.28000000000003</v>
      </c>
      <c r="CW32" s="53"/>
      <c r="CX32" s="58">
        <f t="shared" si="47"/>
        <v>-426.90000000000003</v>
      </c>
      <c r="CY32" s="129">
        <v>250</v>
      </c>
      <c r="CZ32" s="125">
        <f t="shared" si="48"/>
        <v>165</v>
      </c>
      <c r="DA32" s="27">
        <v>5.04</v>
      </c>
      <c r="DB32" s="37">
        <f t="shared" si="72"/>
        <v>831.6</v>
      </c>
      <c r="DC32" s="53"/>
      <c r="DD32" s="58">
        <f t="shared" si="50"/>
        <v>-1258.5</v>
      </c>
      <c r="DE32" s="129">
        <v>365</v>
      </c>
      <c r="DF32" s="125">
        <f t="shared" si="51"/>
        <v>115</v>
      </c>
      <c r="DG32" s="27">
        <v>5.29</v>
      </c>
      <c r="DH32" s="37">
        <f t="shared" si="73"/>
        <v>608.35</v>
      </c>
      <c r="DI32" s="53">
        <v>1300</v>
      </c>
      <c r="DJ32" s="58">
        <f t="shared" si="53"/>
        <v>-566.85</v>
      </c>
    </row>
    <row r="33" spans="1:114" ht="13.9" customHeight="1" x14ac:dyDescent="0.25">
      <c r="A33" s="96" t="s">
        <v>57</v>
      </c>
      <c r="B33" s="5">
        <v>31</v>
      </c>
      <c r="C33" s="24">
        <v>-357.13</v>
      </c>
      <c r="D33" s="2">
        <v>55</v>
      </c>
      <c r="E33" s="2">
        <v>58</v>
      </c>
      <c r="F33" s="2">
        <v>211</v>
      </c>
      <c r="G33" s="2">
        <v>255</v>
      </c>
      <c r="H33" s="2">
        <v>257</v>
      </c>
      <c r="I33" s="2">
        <v>258</v>
      </c>
      <c r="J33" s="2">
        <v>261</v>
      </c>
      <c r="K33" s="2">
        <v>262</v>
      </c>
      <c r="L33" s="2">
        <v>296</v>
      </c>
      <c r="M33" s="2">
        <v>375</v>
      </c>
      <c r="N33" s="2">
        <v>416</v>
      </c>
      <c r="O33" s="2">
        <v>467</v>
      </c>
      <c r="P33" s="2">
        <v>549</v>
      </c>
      <c r="Q33" s="2">
        <v>549</v>
      </c>
      <c r="R33" s="2">
        <v>830</v>
      </c>
      <c r="S33" s="2">
        <v>976</v>
      </c>
      <c r="T33" s="2">
        <v>1083</v>
      </c>
      <c r="U33" s="2">
        <v>1083</v>
      </c>
      <c r="V33" s="2">
        <v>1127</v>
      </c>
      <c r="W33" s="2">
        <v>1246</v>
      </c>
      <c r="X33" s="2">
        <v>1345</v>
      </c>
      <c r="Y33" s="2">
        <v>1425</v>
      </c>
      <c r="Z33" s="20">
        <f>Y33-X33</f>
        <v>80</v>
      </c>
      <c r="AA33" s="21">
        <v>4.8099999999999996</v>
      </c>
      <c r="AB33" s="22">
        <f t="shared" si="14"/>
        <v>384.79999999999995</v>
      </c>
      <c r="AC33" s="25">
        <v>1000</v>
      </c>
      <c r="AD33" s="23">
        <f>C33+AC33-AB33</f>
        <v>258.07000000000005</v>
      </c>
      <c r="AE33" s="49">
        <v>1474</v>
      </c>
      <c r="AF33" s="36">
        <f t="shared" si="0"/>
        <v>49</v>
      </c>
      <c r="AG33" s="27">
        <v>4.8099999999999996</v>
      </c>
      <c r="AH33" s="37">
        <f t="shared" si="15"/>
        <v>235.68999999999997</v>
      </c>
      <c r="AI33" s="53"/>
      <c r="AJ33" s="37">
        <f t="shared" si="16"/>
        <v>22.380000000000081</v>
      </c>
      <c r="AK33" s="49">
        <v>1547</v>
      </c>
      <c r="AL33" s="36">
        <f t="shared" si="1"/>
        <v>73</v>
      </c>
      <c r="AM33" s="27">
        <v>5.04</v>
      </c>
      <c r="AN33" s="37">
        <f t="shared" si="17"/>
        <v>367.92</v>
      </c>
      <c r="AO33" s="53">
        <f>500+1000</f>
        <v>1500</v>
      </c>
      <c r="AP33" s="59">
        <f t="shared" si="18"/>
        <v>1154.46</v>
      </c>
      <c r="AQ33" s="49">
        <v>1591.06</v>
      </c>
      <c r="AR33" s="36">
        <f t="shared" si="2"/>
        <v>44.059999999999945</v>
      </c>
      <c r="AS33" s="27">
        <v>5.04</v>
      </c>
      <c r="AT33" s="37">
        <f t="shared" si="19"/>
        <v>222.06239999999971</v>
      </c>
      <c r="AU33" s="53">
        <v>500</v>
      </c>
      <c r="AV33" s="111">
        <f t="shared" si="20"/>
        <v>1432.3976000000002</v>
      </c>
      <c r="AW33" s="49">
        <v>1722</v>
      </c>
      <c r="AX33" s="36">
        <f t="shared" si="21"/>
        <v>130.94000000000005</v>
      </c>
      <c r="AY33" s="27">
        <v>5.04</v>
      </c>
      <c r="AZ33" s="37">
        <f t="shared" si="59"/>
        <v>659.93760000000032</v>
      </c>
      <c r="BA33" s="53"/>
      <c r="BB33" s="122">
        <f t="shared" si="23"/>
        <v>772.45999999999992</v>
      </c>
      <c r="BC33" s="129">
        <v>1850</v>
      </c>
      <c r="BD33" s="125">
        <f t="shared" si="24"/>
        <v>128</v>
      </c>
      <c r="BE33" s="27">
        <v>5.04</v>
      </c>
      <c r="BF33" s="37">
        <f t="shared" si="60"/>
        <v>645.12</v>
      </c>
      <c r="BG33" s="53">
        <v>500</v>
      </c>
      <c r="BH33" s="122">
        <f t="shared" si="26"/>
        <v>627.33999999999992</v>
      </c>
      <c r="BI33" s="129">
        <v>1957</v>
      </c>
      <c r="BJ33" s="125">
        <f t="shared" si="27"/>
        <v>107</v>
      </c>
      <c r="BK33" s="27">
        <v>5.04</v>
      </c>
      <c r="BL33" s="37">
        <f t="shared" si="61"/>
        <v>539.28</v>
      </c>
      <c r="BM33" s="53">
        <v>900</v>
      </c>
      <c r="BN33" s="111">
        <f t="shared" si="29"/>
        <v>988.06</v>
      </c>
      <c r="BO33" s="129">
        <v>2017</v>
      </c>
      <c r="BP33" s="125">
        <f t="shared" si="30"/>
        <v>60</v>
      </c>
      <c r="BQ33" s="27">
        <v>5.04</v>
      </c>
      <c r="BR33" s="37">
        <f t="shared" si="62"/>
        <v>302.39999999999998</v>
      </c>
      <c r="BS33" s="53"/>
      <c r="BT33" s="111">
        <f t="shared" si="32"/>
        <v>685.66</v>
      </c>
      <c r="BU33" s="129">
        <v>2099</v>
      </c>
      <c r="BV33" s="125">
        <f t="shared" si="33"/>
        <v>82</v>
      </c>
      <c r="BW33" s="27">
        <v>5.04</v>
      </c>
      <c r="BX33" s="37">
        <f t="shared" si="63"/>
        <v>413.28000000000003</v>
      </c>
      <c r="BY33" s="53"/>
      <c r="BZ33" s="111">
        <f t="shared" si="35"/>
        <v>272.37999999999994</v>
      </c>
      <c r="CA33" s="129">
        <v>2116</v>
      </c>
      <c r="CB33" s="125">
        <f t="shared" si="36"/>
        <v>17</v>
      </c>
      <c r="CC33" s="27">
        <v>5.04</v>
      </c>
      <c r="CD33" s="37">
        <f t="shared" si="64"/>
        <v>85.68</v>
      </c>
      <c r="CE33" s="53">
        <v>500</v>
      </c>
      <c r="CF33" s="111">
        <f t="shared" si="38"/>
        <v>686.69999999999993</v>
      </c>
      <c r="CG33" s="129">
        <v>2116</v>
      </c>
      <c r="CH33" s="125">
        <f t="shared" si="39"/>
        <v>0</v>
      </c>
      <c r="CI33" s="27">
        <v>5.04</v>
      </c>
      <c r="CJ33" s="37">
        <f t="shared" si="65"/>
        <v>0</v>
      </c>
      <c r="CK33" s="53"/>
      <c r="CL33" s="111">
        <f t="shared" si="41"/>
        <v>686.69999999999993</v>
      </c>
      <c r="CM33" s="129">
        <v>2163</v>
      </c>
      <c r="CN33" s="125">
        <f t="shared" si="42"/>
        <v>47</v>
      </c>
      <c r="CO33" s="27">
        <v>5.04</v>
      </c>
      <c r="CP33" s="37">
        <f t="shared" si="66"/>
        <v>236.88</v>
      </c>
      <c r="CQ33" s="53"/>
      <c r="CR33" s="111">
        <f t="shared" si="44"/>
        <v>449.81999999999994</v>
      </c>
      <c r="CS33" s="129">
        <v>2299</v>
      </c>
      <c r="CT33" s="125">
        <f t="shared" si="45"/>
        <v>136</v>
      </c>
      <c r="CU33" s="27">
        <v>5.04</v>
      </c>
      <c r="CV33" s="37">
        <f t="shared" si="71"/>
        <v>685.44</v>
      </c>
      <c r="CW33" s="53">
        <v>1500</v>
      </c>
      <c r="CX33" s="111">
        <f t="shared" si="47"/>
        <v>1264.3799999999999</v>
      </c>
      <c r="CY33" s="129">
        <v>2460</v>
      </c>
      <c r="CZ33" s="125">
        <f t="shared" si="48"/>
        <v>161</v>
      </c>
      <c r="DA33" s="27">
        <v>5.04</v>
      </c>
      <c r="DB33" s="37">
        <f t="shared" si="72"/>
        <v>811.44</v>
      </c>
      <c r="DC33" s="53">
        <v>500</v>
      </c>
      <c r="DD33" s="111">
        <f t="shared" si="50"/>
        <v>952.93999999999983</v>
      </c>
      <c r="DE33" s="129">
        <v>2629</v>
      </c>
      <c r="DF33" s="125">
        <f t="shared" si="51"/>
        <v>169</v>
      </c>
      <c r="DG33" s="27">
        <v>5.29</v>
      </c>
      <c r="DH33" s="37">
        <f t="shared" si="73"/>
        <v>894.01</v>
      </c>
      <c r="DI33" s="53">
        <v>1000</v>
      </c>
      <c r="DJ33" s="111">
        <f t="shared" si="53"/>
        <v>1058.9299999999998</v>
      </c>
    </row>
    <row r="34" spans="1:114" ht="15" x14ac:dyDescent="0.25">
      <c r="A34" s="116" t="s">
        <v>163</v>
      </c>
      <c r="B34" s="115">
        <v>32</v>
      </c>
      <c r="C34" s="8"/>
      <c r="D34" s="9"/>
      <c r="E34" s="10"/>
      <c r="F34" s="10"/>
      <c r="G34" s="10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  <c r="Y34" s="8"/>
      <c r="Z34" s="9"/>
      <c r="AA34" s="9"/>
      <c r="AB34" s="8"/>
      <c r="AC34" s="14"/>
      <c r="AD34" s="8"/>
      <c r="AE34" s="49"/>
      <c r="AF34" s="36">
        <f t="shared" si="0"/>
        <v>0</v>
      </c>
      <c r="AG34" s="27">
        <v>4.8099999999999996</v>
      </c>
      <c r="AH34" s="37">
        <f t="shared" si="15"/>
        <v>0</v>
      </c>
      <c r="AI34" s="53"/>
      <c r="AJ34" s="37">
        <f t="shared" si="16"/>
        <v>0</v>
      </c>
      <c r="AK34" s="49"/>
      <c r="AL34" s="36">
        <f t="shared" si="1"/>
        <v>0</v>
      </c>
      <c r="AM34" s="27">
        <v>5.04</v>
      </c>
      <c r="AN34" s="37">
        <f t="shared" si="17"/>
        <v>0</v>
      </c>
      <c r="AO34" s="53"/>
      <c r="AP34" s="59">
        <f t="shared" si="18"/>
        <v>0</v>
      </c>
      <c r="AQ34" s="49"/>
      <c r="AR34" s="36">
        <f t="shared" si="2"/>
        <v>0</v>
      </c>
      <c r="AS34" s="27">
        <v>5.04</v>
      </c>
      <c r="AT34" s="37">
        <f t="shared" si="19"/>
        <v>0</v>
      </c>
      <c r="AU34" s="53"/>
      <c r="AV34" s="59">
        <f t="shared" si="20"/>
        <v>0</v>
      </c>
      <c r="AW34" s="49"/>
      <c r="AX34" s="36">
        <f t="shared" si="21"/>
        <v>0</v>
      </c>
      <c r="AY34" s="27">
        <v>5.04</v>
      </c>
      <c r="AZ34" s="37">
        <f t="shared" si="59"/>
        <v>0</v>
      </c>
      <c r="BA34" s="53"/>
      <c r="BB34" s="122">
        <f t="shared" si="23"/>
        <v>0</v>
      </c>
      <c r="BC34" s="129"/>
      <c r="BD34" s="125">
        <f t="shared" si="24"/>
        <v>0</v>
      </c>
      <c r="BE34" s="27">
        <v>5.04</v>
      </c>
      <c r="BF34" s="37">
        <f t="shared" si="60"/>
        <v>0</v>
      </c>
      <c r="BG34" s="53"/>
      <c r="BH34" s="122">
        <f t="shared" si="26"/>
        <v>0</v>
      </c>
      <c r="BI34" s="129"/>
      <c r="BJ34" s="125">
        <f t="shared" si="27"/>
        <v>0</v>
      </c>
      <c r="BK34" s="27">
        <v>5.04</v>
      </c>
      <c r="BL34" s="37">
        <f t="shared" si="61"/>
        <v>0</v>
      </c>
      <c r="BM34" s="53"/>
      <c r="BN34" s="111">
        <f t="shared" si="29"/>
        <v>0</v>
      </c>
      <c r="BO34" s="129"/>
      <c r="BP34" s="125">
        <f t="shared" si="30"/>
        <v>0</v>
      </c>
      <c r="BQ34" s="27">
        <v>5.04</v>
      </c>
      <c r="BR34" s="37">
        <f t="shared" si="62"/>
        <v>0</v>
      </c>
      <c r="BS34" s="53"/>
      <c r="BT34" s="111">
        <f t="shared" si="32"/>
        <v>0</v>
      </c>
      <c r="BU34" s="129"/>
      <c r="BV34" s="125">
        <f t="shared" si="33"/>
        <v>0</v>
      </c>
      <c r="BW34" s="27">
        <v>5.04</v>
      </c>
      <c r="BX34" s="37">
        <f t="shared" si="63"/>
        <v>0</v>
      </c>
      <c r="BY34" s="53"/>
      <c r="BZ34" s="111">
        <f t="shared" si="35"/>
        <v>0</v>
      </c>
      <c r="CA34" s="129"/>
      <c r="CB34" s="125">
        <f t="shared" si="36"/>
        <v>0</v>
      </c>
      <c r="CC34" s="27">
        <v>5.04</v>
      </c>
      <c r="CD34" s="37">
        <f t="shared" si="64"/>
        <v>0</v>
      </c>
      <c r="CE34" s="53"/>
      <c r="CF34" s="111">
        <f t="shared" si="38"/>
        <v>0</v>
      </c>
      <c r="CG34" s="129"/>
      <c r="CH34" s="125">
        <f t="shared" si="39"/>
        <v>0</v>
      </c>
      <c r="CI34" s="27">
        <v>5.04</v>
      </c>
      <c r="CJ34" s="37">
        <f t="shared" si="65"/>
        <v>0</v>
      </c>
      <c r="CK34" s="53"/>
      <c r="CL34" s="111">
        <f t="shared" si="41"/>
        <v>0</v>
      </c>
      <c r="CM34" s="129"/>
      <c r="CN34" s="125">
        <f t="shared" si="42"/>
        <v>0</v>
      </c>
      <c r="CO34" s="27">
        <v>5.04</v>
      </c>
      <c r="CP34" s="37">
        <f t="shared" si="66"/>
        <v>0</v>
      </c>
      <c r="CQ34" s="53"/>
      <c r="CR34" s="111">
        <f t="shared" si="44"/>
        <v>0</v>
      </c>
      <c r="CS34" s="130">
        <v>3288</v>
      </c>
      <c r="CT34" s="126">
        <f t="shared" si="45"/>
        <v>3288</v>
      </c>
      <c r="CU34" s="68">
        <v>5.04</v>
      </c>
      <c r="CV34" s="57">
        <f t="shared" si="71"/>
        <v>16571.52</v>
      </c>
      <c r="CW34" s="69"/>
      <c r="CX34" s="57">
        <f t="shared" si="47"/>
        <v>-16571.52</v>
      </c>
      <c r="CY34" s="130">
        <v>3288</v>
      </c>
      <c r="CZ34" s="126">
        <f t="shared" si="48"/>
        <v>0</v>
      </c>
      <c r="DA34" s="68">
        <v>5.04</v>
      </c>
      <c r="DB34" s="57">
        <f t="shared" si="72"/>
        <v>0</v>
      </c>
      <c r="DC34" s="69"/>
      <c r="DD34" s="57">
        <f t="shared" si="50"/>
        <v>-16571.52</v>
      </c>
      <c r="DE34" s="130">
        <v>3288</v>
      </c>
      <c r="DF34" s="126">
        <f t="shared" si="51"/>
        <v>0</v>
      </c>
      <c r="DG34" s="68">
        <v>5.29</v>
      </c>
      <c r="DH34" s="57">
        <f t="shared" si="73"/>
        <v>0</v>
      </c>
      <c r="DI34" s="69"/>
      <c r="DJ34" s="57">
        <f t="shared" si="53"/>
        <v>-16571.52</v>
      </c>
    </row>
    <row r="35" spans="1:114" ht="13.9" customHeight="1" x14ac:dyDescent="0.25">
      <c r="A35" s="96" t="s">
        <v>58</v>
      </c>
      <c r="B35" s="6">
        <v>33</v>
      </c>
      <c r="C35" s="23">
        <v>692.32</v>
      </c>
      <c r="D35" s="4">
        <v>24</v>
      </c>
      <c r="E35" s="4">
        <v>30</v>
      </c>
      <c r="F35" s="4">
        <v>102</v>
      </c>
      <c r="G35" s="4">
        <v>127</v>
      </c>
      <c r="H35" s="4">
        <v>128</v>
      </c>
      <c r="I35" s="4">
        <v>129</v>
      </c>
      <c r="J35" s="4">
        <v>135</v>
      </c>
      <c r="K35" s="4">
        <v>136</v>
      </c>
      <c r="L35" s="4">
        <v>136</v>
      </c>
      <c r="M35" s="4">
        <v>172</v>
      </c>
      <c r="N35" s="4">
        <v>226</v>
      </c>
      <c r="O35" s="4">
        <v>280</v>
      </c>
      <c r="P35" s="4">
        <v>339</v>
      </c>
      <c r="Q35" s="4">
        <v>339</v>
      </c>
      <c r="R35" s="4">
        <v>489</v>
      </c>
      <c r="S35" s="4">
        <v>489</v>
      </c>
      <c r="T35" s="4">
        <v>494</v>
      </c>
      <c r="U35" s="4">
        <v>496</v>
      </c>
      <c r="V35" s="4">
        <v>500</v>
      </c>
      <c r="W35" s="4">
        <v>500</v>
      </c>
      <c r="X35" s="4">
        <v>500</v>
      </c>
      <c r="Y35" s="4">
        <v>523</v>
      </c>
      <c r="Z35" s="20">
        <f t="shared" ref="Z35:Z40" si="74">Y35-X35</f>
        <v>23</v>
      </c>
      <c r="AA35" s="21">
        <v>4.8099999999999996</v>
      </c>
      <c r="AB35" s="22">
        <f t="shared" si="14"/>
        <v>110.63</v>
      </c>
      <c r="AC35" s="22"/>
      <c r="AD35" s="23">
        <f t="shared" ref="AD35:AD40" si="75">C35+AC35-AB35</f>
        <v>581.69000000000005</v>
      </c>
      <c r="AE35" s="49">
        <v>566</v>
      </c>
      <c r="AF35" s="36">
        <f t="shared" si="0"/>
        <v>43</v>
      </c>
      <c r="AG35" s="27">
        <v>4.8099999999999996</v>
      </c>
      <c r="AH35" s="37">
        <f t="shared" si="15"/>
        <v>206.82999999999998</v>
      </c>
      <c r="AI35" s="53"/>
      <c r="AJ35" s="37">
        <f t="shared" si="16"/>
        <v>374.86000000000007</v>
      </c>
      <c r="AK35" s="49">
        <v>616</v>
      </c>
      <c r="AL35" s="36">
        <f t="shared" si="1"/>
        <v>50</v>
      </c>
      <c r="AM35" s="27">
        <v>5.04</v>
      </c>
      <c r="AN35" s="37">
        <f t="shared" si="17"/>
        <v>252</v>
      </c>
      <c r="AO35" s="53">
        <v>1285.2</v>
      </c>
      <c r="AP35" s="59">
        <f t="shared" si="18"/>
        <v>1408.0600000000002</v>
      </c>
      <c r="AQ35" s="49">
        <v>682.62</v>
      </c>
      <c r="AR35" s="36">
        <f t="shared" si="2"/>
        <v>66.62</v>
      </c>
      <c r="AS35" s="27">
        <v>5.04</v>
      </c>
      <c r="AT35" s="37">
        <f t="shared" si="19"/>
        <v>335.76480000000004</v>
      </c>
      <c r="AU35" s="53"/>
      <c r="AV35" s="111">
        <f t="shared" si="20"/>
        <v>1072.2952</v>
      </c>
      <c r="AW35" s="49">
        <v>714</v>
      </c>
      <c r="AX35" s="36">
        <f t="shared" si="21"/>
        <v>31.379999999999995</v>
      </c>
      <c r="AY35" s="27">
        <v>5.04</v>
      </c>
      <c r="AZ35" s="37">
        <f t="shared" si="59"/>
        <v>158.15519999999998</v>
      </c>
      <c r="BA35" s="53"/>
      <c r="BB35" s="122">
        <f t="shared" si="23"/>
        <v>914.1400000000001</v>
      </c>
      <c r="BC35" s="129">
        <v>798</v>
      </c>
      <c r="BD35" s="125">
        <f t="shared" si="24"/>
        <v>84</v>
      </c>
      <c r="BE35" s="27">
        <v>5.04</v>
      </c>
      <c r="BF35" s="37">
        <f t="shared" si="60"/>
        <v>423.36</v>
      </c>
      <c r="BG35" s="53"/>
      <c r="BH35" s="122">
        <f t="shared" si="26"/>
        <v>490.78000000000009</v>
      </c>
      <c r="BI35" s="129">
        <v>827</v>
      </c>
      <c r="BJ35" s="125">
        <f t="shared" si="27"/>
        <v>29</v>
      </c>
      <c r="BK35" s="27">
        <v>5.04</v>
      </c>
      <c r="BL35" s="37">
        <f t="shared" si="61"/>
        <v>146.16</v>
      </c>
      <c r="BM35" s="53"/>
      <c r="BN35" s="111">
        <f t="shared" si="29"/>
        <v>344.62000000000012</v>
      </c>
      <c r="BO35" s="129">
        <v>828</v>
      </c>
      <c r="BP35" s="125">
        <f t="shared" si="30"/>
        <v>1</v>
      </c>
      <c r="BQ35" s="27">
        <v>5.04</v>
      </c>
      <c r="BR35" s="37">
        <f t="shared" si="62"/>
        <v>5.04</v>
      </c>
      <c r="BS35" s="53"/>
      <c r="BT35" s="111">
        <f t="shared" si="32"/>
        <v>339.5800000000001</v>
      </c>
      <c r="BU35" s="129">
        <v>829</v>
      </c>
      <c r="BV35" s="125">
        <f t="shared" si="33"/>
        <v>1</v>
      </c>
      <c r="BW35" s="27">
        <v>5.04</v>
      </c>
      <c r="BX35" s="37">
        <f t="shared" si="63"/>
        <v>5.04</v>
      </c>
      <c r="BY35" s="53"/>
      <c r="BZ35" s="111">
        <f t="shared" si="35"/>
        <v>334.54000000000008</v>
      </c>
      <c r="CA35" s="129">
        <v>834</v>
      </c>
      <c r="CB35" s="125">
        <f t="shared" si="36"/>
        <v>5</v>
      </c>
      <c r="CC35" s="27">
        <v>5.04</v>
      </c>
      <c r="CD35" s="37">
        <f t="shared" si="64"/>
        <v>25.2</v>
      </c>
      <c r="CE35" s="53"/>
      <c r="CF35" s="111">
        <f t="shared" si="38"/>
        <v>309.34000000000009</v>
      </c>
      <c r="CG35" s="129">
        <v>837</v>
      </c>
      <c r="CH35" s="125">
        <f t="shared" si="39"/>
        <v>3</v>
      </c>
      <c r="CI35" s="27">
        <v>5.04</v>
      </c>
      <c r="CJ35" s="37">
        <f t="shared" si="65"/>
        <v>15.120000000000001</v>
      </c>
      <c r="CK35" s="53"/>
      <c r="CL35" s="111">
        <f t="shared" si="41"/>
        <v>294.22000000000008</v>
      </c>
      <c r="CM35" s="129">
        <v>837</v>
      </c>
      <c r="CN35" s="125">
        <f t="shared" si="42"/>
        <v>0</v>
      </c>
      <c r="CO35" s="27">
        <v>5.04</v>
      </c>
      <c r="CP35" s="37">
        <f t="shared" si="66"/>
        <v>0</v>
      </c>
      <c r="CQ35" s="53"/>
      <c r="CR35" s="111">
        <f t="shared" si="44"/>
        <v>294.22000000000008</v>
      </c>
      <c r="CS35" s="129">
        <v>927</v>
      </c>
      <c r="CT35" s="125">
        <f t="shared" si="45"/>
        <v>90</v>
      </c>
      <c r="CU35" s="27">
        <v>5.04</v>
      </c>
      <c r="CV35" s="37">
        <f t="shared" si="71"/>
        <v>453.6</v>
      </c>
      <c r="CW35" s="53"/>
      <c r="CX35" s="58">
        <f t="shared" si="47"/>
        <v>-159.37999999999994</v>
      </c>
      <c r="CY35" s="129">
        <v>986</v>
      </c>
      <c r="CZ35" s="125">
        <f t="shared" si="48"/>
        <v>59</v>
      </c>
      <c r="DA35" s="27">
        <v>5.04</v>
      </c>
      <c r="DB35" s="37">
        <f t="shared" si="72"/>
        <v>297.36</v>
      </c>
      <c r="DC35" s="53"/>
      <c r="DD35" s="58">
        <f t="shared" si="50"/>
        <v>-456.73999999999995</v>
      </c>
      <c r="DE35" s="129">
        <v>1054</v>
      </c>
      <c r="DF35" s="125">
        <f t="shared" si="51"/>
        <v>68</v>
      </c>
      <c r="DG35" s="27">
        <v>5.29</v>
      </c>
      <c r="DH35" s="37">
        <f t="shared" si="73"/>
        <v>359.72</v>
      </c>
      <c r="DI35" s="53">
        <v>529</v>
      </c>
      <c r="DJ35" s="58">
        <f t="shared" si="53"/>
        <v>-287.45999999999998</v>
      </c>
    </row>
    <row r="36" spans="1:114" ht="13.9" customHeight="1" x14ac:dyDescent="0.25">
      <c r="A36" s="97" t="s">
        <v>59</v>
      </c>
      <c r="B36" s="5">
        <v>34</v>
      </c>
      <c r="C36" s="17">
        <v>-1581.93</v>
      </c>
      <c r="D36" s="4">
        <v>31</v>
      </c>
      <c r="E36" s="4">
        <v>31</v>
      </c>
      <c r="F36" s="4">
        <v>35</v>
      </c>
      <c r="G36" s="4">
        <v>35</v>
      </c>
      <c r="H36" s="4">
        <v>35</v>
      </c>
      <c r="I36" s="4">
        <v>35</v>
      </c>
      <c r="J36" s="4">
        <v>35</v>
      </c>
      <c r="K36" s="4">
        <v>35</v>
      </c>
      <c r="L36" s="4">
        <v>44</v>
      </c>
      <c r="M36" s="4">
        <v>64</v>
      </c>
      <c r="N36" s="4">
        <v>120</v>
      </c>
      <c r="O36" s="4">
        <v>146</v>
      </c>
      <c r="P36" s="4">
        <v>167</v>
      </c>
      <c r="Q36" s="4">
        <v>167</v>
      </c>
      <c r="R36" s="4">
        <v>224</v>
      </c>
      <c r="S36" s="4">
        <v>224</v>
      </c>
      <c r="T36" s="4">
        <v>224</v>
      </c>
      <c r="U36" s="4">
        <v>224</v>
      </c>
      <c r="V36" s="4">
        <v>224</v>
      </c>
      <c r="W36" s="4">
        <v>329</v>
      </c>
      <c r="X36" s="4">
        <v>793</v>
      </c>
      <c r="Y36" s="4">
        <v>897</v>
      </c>
      <c r="Z36" s="20">
        <f t="shared" si="74"/>
        <v>104</v>
      </c>
      <c r="AA36" s="21">
        <v>4.8099999999999996</v>
      </c>
      <c r="AB36" s="22">
        <f t="shared" si="14"/>
        <v>500.23999999999995</v>
      </c>
      <c r="AC36" s="25">
        <f>1000+1281.64</f>
        <v>2281.6400000000003</v>
      </c>
      <c r="AD36" s="23">
        <f t="shared" si="75"/>
        <v>199.47000000000031</v>
      </c>
      <c r="AE36" s="49">
        <v>929</v>
      </c>
      <c r="AF36" s="36">
        <f t="shared" si="0"/>
        <v>32</v>
      </c>
      <c r="AG36" s="27">
        <v>4.8099999999999996</v>
      </c>
      <c r="AH36" s="37">
        <f t="shared" si="15"/>
        <v>153.91999999999999</v>
      </c>
      <c r="AI36" s="53">
        <v>1000</v>
      </c>
      <c r="AJ36" s="37">
        <f t="shared" si="16"/>
        <v>1045.5500000000004</v>
      </c>
      <c r="AK36" s="49">
        <v>960</v>
      </c>
      <c r="AL36" s="36">
        <f t="shared" si="1"/>
        <v>31</v>
      </c>
      <c r="AM36" s="27">
        <v>5.04</v>
      </c>
      <c r="AN36" s="37">
        <f t="shared" si="17"/>
        <v>156.24</v>
      </c>
      <c r="AO36" s="53">
        <v>401</v>
      </c>
      <c r="AP36" s="59">
        <f t="shared" si="18"/>
        <v>1290.3100000000004</v>
      </c>
      <c r="AQ36" s="49">
        <v>965.51</v>
      </c>
      <c r="AR36" s="36">
        <f t="shared" si="2"/>
        <v>5.5099999999999909</v>
      </c>
      <c r="AS36" s="27">
        <v>5.04</v>
      </c>
      <c r="AT36" s="37">
        <f t="shared" si="19"/>
        <v>27.770399999999956</v>
      </c>
      <c r="AU36" s="53"/>
      <c r="AV36" s="111">
        <f t="shared" si="20"/>
        <v>1262.5396000000005</v>
      </c>
      <c r="AW36" s="49">
        <v>996</v>
      </c>
      <c r="AX36" s="36">
        <f t="shared" si="21"/>
        <v>30.490000000000009</v>
      </c>
      <c r="AY36" s="27">
        <v>5.04</v>
      </c>
      <c r="AZ36" s="37">
        <f t="shared" si="59"/>
        <v>153.66960000000006</v>
      </c>
      <c r="BA36" s="53"/>
      <c r="BB36" s="122">
        <f t="shared" si="23"/>
        <v>1108.8700000000003</v>
      </c>
      <c r="BC36" s="129">
        <v>997</v>
      </c>
      <c r="BD36" s="125">
        <f t="shared" si="24"/>
        <v>1</v>
      </c>
      <c r="BE36" s="27">
        <v>5.04</v>
      </c>
      <c r="BF36" s="37">
        <f t="shared" si="60"/>
        <v>5.04</v>
      </c>
      <c r="BG36" s="53"/>
      <c r="BH36" s="122">
        <f t="shared" si="26"/>
        <v>1103.8300000000004</v>
      </c>
      <c r="BI36" s="129">
        <v>997</v>
      </c>
      <c r="BJ36" s="125">
        <f t="shared" si="27"/>
        <v>0</v>
      </c>
      <c r="BK36" s="27">
        <v>5.04</v>
      </c>
      <c r="BL36" s="37">
        <f t="shared" si="61"/>
        <v>0</v>
      </c>
      <c r="BM36" s="53"/>
      <c r="BN36" s="111">
        <f t="shared" si="29"/>
        <v>1103.8300000000004</v>
      </c>
      <c r="BO36" s="129">
        <v>997</v>
      </c>
      <c r="BP36" s="125">
        <f t="shared" si="30"/>
        <v>0</v>
      </c>
      <c r="BQ36" s="27">
        <v>5.04</v>
      </c>
      <c r="BR36" s="37">
        <f t="shared" si="62"/>
        <v>0</v>
      </c>
      <c r="BS36" s="53"/>
      <c r="BT36" s="111">
        <f t="shared" si="32"/>
        <v>1103.8300000000004</v>
      </c>
      <c r="BU36" s="129">
        <v>997</v>
      </c>
      <c r="BV36" s="125">
        <f t="shared" si="33"/>
        <v>0</v>
      </c>
      <c r="BW36" s="27">
        <v>5.04</v>
      </c>
      <c r="BX36" s="37">
        <f t="shared" si="63"/>
        <v>0</v>
      </c>
      <c r="BY36" s="53"/>
      <c r="BZ36" s="111">
        <f t="shared" si="35"/>
        <v>1103.8300000000004</v>
      </c>
      <c r="CA36" s="129">
        <v>997</v>
      </c>
      <c r="CB36" s="125">
        <f t="shared" si="36"/>
        <v>0</v>
      </c>
      <c r="CC36" s="27">
        <v>5.04</v>
      </c>
      <c r="CD36" s="37">
        <f t="shared" si="64"/>
        <v>0</v>
      </c>
      <c r="CE36" s="53"/>
      <c r="CF36" s="111">
        <f t="shared" si="38"/>
        <v>1103.8300000000004</v>
      </c>
      <c r="CG36" s="129">
        <v>997</v>
      </c>
      <c r="CH36" s="125">
        <f t="shared" si="39"/>
        <v>0</v>
      </c>
      <c r="CI36" s="27">
        <v>5.04</v>
      </c>
      <c r="CJ36" s="37">
        <f t="shared" si="65"/>
        <v>0</v>
      </c>
      <c r="CK36" s="53"/>
      <c r="CL36" s="111">
        <f t="shared" si="41"/>
        <v>1103.8300000000004</v>
      </c>
      <c r="CM36" s="129">
        <v>1027</v>
      </c>
      <c r="CN36" s="125">
        <f t="shared" si="42"/>
        <v>30</v>
      </c>
      <c r="CO36" s="27">
        <v>5.04</v>
      </c>
      <c r="CP36" s="37">
        <f t="shared" si="66"/>
        <v>151.19999999999999</v>
      </c>
      <c r="CQ36" s="53"/>
      <c r="CR36" s="111">
        <f t="shared" si="44"/>
        <v>952.63000000000034</v>
      </c>
      <c r="CS36" s="129">
        <v>1086</v>
      </c>
      <c r="CT36" s="125">
        <f t="shared" si="45"/>
        <v>59</v>
      </c>
      <c r="CU36" s="27">
        <v>5.04</v>
      </c>
      <c r="CV36" s="37">
        <f t="shared" si="71"/>
        <v>297.36</v>
      </c>
      <c r="CW36" s="53"/>
      <c r="CX36" s="111">
        <f t="shared" si="47"/>
        <v>655.27000000000032</v>
      </c>
      <c r="CY36" s="129">
        <v>1154</v>
      </c>
      <c r="CZ36" s="125">
        <f t="shared" si="48"/>
        <v>68</v>
      </c>
      <c r="DA36" s="27">
        <v>5.04</v>
      </c>
      <c r="DB36" s="37">
        <f t="shared" si="72"/>
        <v>342.72</v>
      </c>
      <c r="DC36" s="53"/>
      <c r="DD36" s="111">
        <f t="shared" si="50"/>
        <v>312.5500000000003</v>
      </c>
      <c r="DE36" s="129">
        <v>1177</v>
      </c>
      <c r="DF36" s="125">
        <f t="shared" si="51"/>
        <v>23</v>
      </c>
      <c r="DG36" s="27">
        <v>5.29</v>
      </c>
      <c r="DH36" s="37">
        <f t="shared" si="73"/>
        <v>121.67</v>
      </c>
      <c r="DI36" s="53">
        <v>200</v>
      </c>
      <c r="DJ36" s="111">
        <f t="shared" si="53"/>
        <v>390.88000000000028</v>
      </c>
    </row>
    <row r="37" spans="1:114" ht="13.9" customHeight="1" x14ac:dyDescent="0.25">
      <c r="A37" s="97" t="s">
        <v>60</v>
      </c>
      <c r="B37" s="5">
        <v>35</v>
      </c>
      <c r="C37" s="24">
        <v>-13.62</v>
      </c>
      <c r="D37" s="4"/>
      <c r="E37" s="4"/>
      <c r="F37" s="4"/>
      <c r="G37" s="4"/>
      <c r="H37" s="4"/>
      <c r="I37" s="4"/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20">
        <f t="shared" si="74"/>
        <v>0</v>
      </c>
      <c r="AA37" s="21">
        <v>4.8099999999999996</v>
      </c>
      <c r="AB37" s="22">
        <f t="shared" si="14"/>
        <v>0</v>
      </c>
      <c r="AC37" s="22"/>
      <c r="AD37" s="24">
        <f t="shared" si="75"/>
        <v>-13.62</v>
      </c>
      <c r="AE37" s="49">
        <v>3</v>
      </c>
      <c r="AF37" s="36">
        <f t="shared" si="0"/>
        <v>0</v>
      </c>
      <c r="AG37" s="27">
        <v>4.8099999999999996</v>
      </c>
      <c r="AH37" s="37">
        <f t="shared" si="15"/>
        <v>0</v>
      </c>
      <c r="AI37" s="53"/>
      <c r="AJ37" s="58">
        <f t="shared" si="16"/>
        <v>-13.62</v>
      </c>
      <c r="AK37" s="49">
        <v>3</v>
      </c>
      <c r="AL37" s="36">
        <f t="shared" si="1"/>
        <v>0</v>
      </c>
      <c r="AM37" s="27">
        <v>5.04</v>
      </c>
      <c r="AN37" s="37">
        <f t="shared" si="17"/>
        <v>0</v>
      </c>
      <c r="AO37" s="53"/>
      <c r="AP37" s="58">
        <f t="shared" si="18"/>
        <v>-13.62</v>
      </c>
      <c r="AQ37" s="49">
        <v>3</v>
      </c>
      <c r="AR37" s="36">
        <f t="shared" si="2"/>
        <v>0</v>
      </c>
      <c r="AS37" s="27">
        <v>5.04</v>
      </c>
      <c r="AT37" s="37">
        <f t="shared" si="19"/>
        <v>0</v>
      </c>
      <c r="AU37" s="53"/>
      <c r="AV37" s="111">
        <f t="shared" si="20"/>
        <v>-13.62</v>
      </c>
      <c r="AW37" s="104">
        <v>3</v>
      </c>
      <c r="AX37" s="105">
        <f t="shared" si="21"/>
        <v>0</v>
      </c>
      <c r="AY37" s="27">
        <v>5.04</v>
      </c>
      <c r="AZ37" s="37">
        <f t="shared" si="59"/>
        <v>0</v>
      </c>
      <c r="BA37" s="53"/>
      <c r="BB37" s="121">
        <f t="shared" si="23"/>
        <v>-13.62</v>
      </c>
      <c r="BC37" s="131">
        <v>3</v>
      </c>
      <c r="BD37" s="127">
        <f t="shared" si="24"/>
        <v>0</v>
      </c>
      <c r="BE37" s="27">
        <v>5.04</v>
      </c>
      <c r="BF37" s="37">
        <f t="shared" si="60"/>
        <v>0</v>
      </c>
      <c r="BG37" s="53"/>
      <c r="BH37" s="121">
        <f t="shared" si="26"/>
        <v>-13.62</v>
      </c>
      <c r="BI37" s="131">
        <v>3</v>
      </c>
      <c r="BJ37" s="127">
        <f t="shared" si="27"/>
        <v>0</v>
      </c>
      <c r="BK37" s="27">
        <v>5.04</v>
      </c>
      <c r="BL37" s="37">
        <f t="shared" si="61"/>
        <v>0</v>
      </c>
      <c r="BM37" s="53"/>
      <c r="BN37" s="58">
        <f t="shared" si="29"/>
        <v>-13.62</v>
      </c>
      <c r="BO37" s="131">
        <v>3</v>
      </c>
      <c r="BP37" s="127">
        <f t="shared" si="30"/>
        <v>0</v>
      </c>
      <c r="BQ37" s="27">
        <v>5.04</v>
      </c>
      <c r="BR37" s="37">
        <f t="shared" si="62"/>
        <v>0</v>
      </c>
      <c r="BS37" s="53"/>
      <c r="BT37" s="58">
        <f t="shared" si="32"/>
        <v>-13.62</v>
      </c>
      <c r="BU37" s="131">
        <v>3</v>
      </c>
      <c r="BV37" s="127">
        <f t="shared" si="33"/>
        <v>0</v>
      </c>
      <c r="BW37" s="27">
        <v>5.04</v>
      </c>
      <c r="BX37" s="37">
        <f t="shared" si="63"/>
        <v>0</v>
      </c>
      <c r="BY37" s="53"/>
      <c r="BZ37" s="58">
        <f t="shared" si="35"/>
        <v>-13.62</v>
      </c>
      <c r="CA37" s="131">
        <v>3</v>
      </c>
      <c r="CB37" s="127">
        <f t="shared" si="36"/>
        <v>0</v>
      </c>
      <c r="CC37" s="27">
        <v>5.04</v>
      </c>
      <c r="CD37" s="37">
        <f t="shared" si="64"/>
        <v>0</v>
      </c>
      <c r="CE37" s="53"/>
      <c r="CF37" s="58">
        <f t="shared" si="38"/>
        <v>-13.62</v>
      </c>
      <c r="CG37" s="131">
        <v>6</v>
      </c>
      <c r="CH37" s="127">
        <f t="shared" si="39"/>
        <v>3</v>
      </c>
      <c r="CI37" s="27">
        <v>5.04</v>
      </c>
      <c r="CJ37" s="37">
        <f t="shared" si="65"/>
        <v>15.120000000000001</v>
      </c>
      <c r="CK37" s="53"/>
      <c r="CL37" s="58">
        <f t="shared" si="41"/>
        <v>-28.740000000000002</v>
      </c>
      <c r="CM37" s="131">
        <v>6</v>
      </c>
      <c r="CN37" s="127">
        <f t="shared" si="42"/>
        <v>0</v>
      </c>
      <c r="CO37" s="27">
        <v>5.04</v>
      </c>
      <c r="CP37" s="37">
        <f t="shared" si="66"/>
        <v>0</v>
      </c>
      <c r="CQ37" s="53"/>
      <c r="CR37" s="58">
        <f t="shared" si="44"/>
        <v>-28.740000000000002</v>
      </c>
      <c r="CS37" s="131">
        <v>6</v>
      </c>
      <c r="CT37" s="127">
        <f t="shared" si="45"/>
        <v>0</v>
      </c>
      <c r="CU37" s="27">
        <v>5.04</v>
      </c>
      <c r="CV37" s="37">
        <f t="shared" si="71"/>
        <v>0</v>
      </c>
      <c r="CW37" s="53"/>
      <c r="CX37" s="58">
        <f t="shared" si="47"/>
        <v>-28.740000000000002</v>
      </c>
      <c r="CY37" s="131">
        <v>6</v>
      </c>
      <c r="CZ37" s="127">
        <f t="shared" si="48"/>
        <v>0</v>
      </c>
      <c r="DA37" s="27">
        <v>5.04</v>
      </c>
      <c r="DB37" s="37">
        <f t="shared" si="72"/>
        <v>0</v>
      </c>
      <c r="DC37" s="53"/>
      <c r="DD37" s="58">
        <f t="shared" si="50"/>
        <v>-28.740000000000002</v>
      </c>
      <c r="DE37" s="131">
        <v>6</v>
      </c>
      <c r="DF37" s="127">
        <f t="shared" si="51"/>
        <v>0</v>
      </c>
      <c r="DG37" s="27">
        <v>5.29</v>
      </c>
      <c r="DH37" s="37">
        <f t="shared" si="73"/>
        <v>0</v>
      </c>
      <c r="DI37" s="53"/>
      <c r="DJ37" s="58">
        <f t="shared" si="53"/>
        <v>-28.740000000000002</v>
      </c>
    </row>
    <row r="38" spans="1:114" ht="13.9" customHeight="1" x14ac:dyDescent="0.25">
      <c r="A38" s="97" t="s">
        <v>61</v>
      </c>
      <c r="B38" s="5">
        <v>36</v>
      </c>
      <c r="C38" s="101">
        <v>158.13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438</v>
      </c>
      <c r="K38" s="2">
        <v>438</v>
      </c>
      <c r="L38" s="2">
        <v>488</v>
      </c>
      <c r="M38" s="2">
        <v>687</v>
      </c>
      <c r="N38" s="2">
        <v>974</v>
      </c>
      <c r="O38" s="2">
        <v>1236</v>
      </c>
      <c r="P38" s="2">
        <v>1585</v>
      </c>
      <c r="Q38" s="2">
        <v>1585</v>
      </c>
      <c r="R38" s="2">
        <v>1636</v>
      </c>
      <c r="S38" s="2">
        <v>1636</v>
      </c>
      <c r="T38" s="2">
        <v>1636</v>
      </c>
      <c r="U38" s="2">
        <v>1637</v>
      </c>
      <c r="V38" s="2">
        <v>1637</v>
      </c>
      <c r="W38" s="2">
        <v>1646</v>
      </c>
      <c r="X38" s="2">
        <v>1685</v>
      </c>
      <c r="Y38" s="2">
        <v>1941</v>
      </c>
      <c r="Z38" s="6">
        <f t="shared" si="74"/>
        <v>256</v>
      </c>
      <c r="AA38" s="102">
        <v>4.8099999999999996</v>
      </c>
      <c r="AB38" s="103">
        <f t="shared" si="14"/>
        <v>1231.3599999999999</v>
      </c>
      <c r="AC38" s="103"/>
      <c r="AD38" s="101">
        <f t="shared" si="75"/>
        <v>-1073.23</v>
      </c>
      <c r="AE38" s="104">
        <v>2203</v>
      </c>
      <c r="AF38" s="105">
        <f t="shared" si="0"/>
        <v>262</v>
      </c>
      <c r="AG38" s="18">
        <v>4.8099999999999996</v>
      </c>
      <c r="AH38" s="59">
        <f t="shared" si="15"/>
        <v>1260.2199999999998</v>
      </c>
      <c r="AI38" s="106"/>
      <c r="AJ38" s="59">
        <f t="shared" si="16"/>
        <v>-2333.4499999999998</v>
      </c>
      <c r="AK38" s="104">
        <v>2459</v>
      </c>
      <c r="AL38" s="105">
        <f t="shared" si="1"/>
        <v>256</v>
      </c>
      <c r="AM38" s="18">
        <v>5.04</v>
      </c>
      <c r="AN38" s="59">
        <f t="shared" si="17"/>
        <v>1290.24</v>
      </c>
      <c r="AO38" s="107" t="s">
        <v>30</v>
      </c>
      <c r="AP38" s="59">
        <f>-AN38+AJ38</f>
        <v>-3623.6899999999996</v>
      </c>
      <c r="AQ38" s="104">
        <v>2843.61</v>
      </c>
      <c r="AR38" s="105">
        <f t="shared" si="2"/>
        <v>384.61000000000013</v>
      </c>
      <c r="AS38" s="18">
        <v>5.04</v>
      </c>
      <c r="AT38" s="59">
        <f t="shared" si="19"/>
        <v>1938.4344000000006</v>
      </c>
      <c r="AU38" s="107"/>
      <c r="AV38" s="59">
        <f>-AT38+AP38</f>
        <v>-5562.1244000000006</v>
      </c>
      <c r="AW38" s="104">
        <v>2902</v>
      </c>
      <c r="AX38" s="105">
        <f t="shared" si="21"/>
        <v>58.389999999999873</v>
      </c>
      <c r="AY38" s="18">
        <v>5.04</v>
      </c>
      <c r="AZ38" s="59">
        <f t="shared" si="59"/>
        <v>294.28559999999936</v>
      </c>
      <c r="BA38" s="107"/>
      <c r="BB38" s="136">
        <f>-AZ38+AV38</f>
        <v>-5856.41</v>
      </c>
      <c r="BC38" s="131">
        <v>3005</v>
      </c>
      <c r="BD38" s="127">
        <f t="shared" si="24"/>
        <v>103</v>
      </c>
      <c r="BE38" s="18">
        <v>5.04</v>
      </c>
      <c r="BF38" s="59">
        <f t="shared" si="60"/>
        <v>519.12</v>
      </c>
      <c r="BG38" s="107"/>
      <c r="BH38" s="136">
        <f>-BF38+BB38</f>
        <v>-6375.53</v>
      </c>
      <c r="BI38" s="131">
        <v>3028</v>
      </c>
      <c r="BJ38" s="127">
        <f t="shared" si="27"/>
        <v>23</v>
      </c>
      <c r="BK38" s="18">
        <v>5.04</v>
      </c>
      <c r="BL38" s="59">
        <f t="shared" si="61"/>
        <v>115.92</v>
      </c>
      <c r="BM38" s="107">
        <v>6000</v>
      </c>
      <c r="BN38" s="58">
        <f>BM38-BL38+BH38</f>
        <v>-491.44999999999982</v>
      </c>
      <c r="BO38" s="131">
        <v>3028</v>
      </c>
      <c r="BP38" s="127">
        <f t="shared" si="30"/>
        <v>0</v>
      </c>
      <c r="BQ38" s="18">
        <v>5.04</v>
      </c>
      <c r="BR38" s="59">
        <f t="shared" si="62"/>
        <v>0</v>
      </c>
      <c r="BS38" s="107">
        <v>500</v>
      </c>
      <c r="BT38" s="111">
        <f t="shared" si="32"/>
        <v>8.5500000000001819</v>
      </c>
      <c r="BU38" s="131">
        <v>3028</v>
      </c>
      <c r="BV38" s="127">
        <f t="shared" si="33"/>
        <v>0</v>
      </c>
      <c r="BW38" s="18">
        <v>5.04</v>
      </c>
      <c r="BX38" s="59">
        <f t="shared" si="63"/>
        <v>0</v>
      </c>
      <c r="BY38" s="107"/>
      <c r="BZ38" s="111">
        <f t="shared" si="35"/>
        <v>8.5500000000001819</v>
      </c>
      <c r="CA38" s="131">
        <v>3037</v>
      </c>
      <c r="CB38" s="127">
        <f t="shared" si="36"/>
        <v>9</v>
      </c>
      <c r="CC38" s="18">
        <v>5.04</v>
      </c>
      <c r="CD38" s="59">
        <f t="shared" si="64"/>
        <v>45.36</v>
      </c>
      <c r="CE38" s="107"/>
      <c r="CF38" s="58">
        <f t="shared" si="38"/>
        <v>-36.809999999999818</v>
      </c>
      <c r="CG38" s="131">
        <v>3067</v>
      </c>
      <c r="CH38" s="127">
        <f t="shared" si="39"/>
        <v>30</v>
      </c>
      <c r="CI38" s="18">
        <v>5.04</v>
      </c>
      <c r="CJ38" s="59">
        <f t="shared" si="65"/>
        <v>151.19999999999999</v>
      </c>
      <c r="CK38" s="107"/>
      <c r="CL38" s="58">
        <f t="shared" si="41"/>
        <v>-188.00999999999982</v>
      </c>
      <c r="CM38" s="131">
        <v>3077</v>
      </c>
      <c r="CN38" s="127">
        <f t="shared" si="42"/>
        <v>10</v>
      </c>
      <c r="CO38" s="18">
        <v>5.04</v>
      </c>
      <c r="CP38" s="59">
        <f t="shared" si="66"/>
        <v>50.4</v>
      </c>
      <c r="CQ38" s="107"/>
      <c r="CR38" s="58">
        <f t="shared" si="44"/>
        <v>-238.40999999999983</v>
      </c>
      <c r="CS38" s="131">
        <v>3077</v>
      </c>
      <c r="CT38" s="127">
        <f t="shared" si="45"/>
        <v>0</v>
      </c>
      <c r="CU38" s="18">
        <v>5.04</v>
      </c>
      <c r="CV38" s="59">
        <f t="shared" si="71"/>
        <v>0</v>
      </c>
      <c r="CW38" s="107"/>
      <c r="CX38" s="58">
        <f t="shared" si="47"/>
        <v>-238.40999999999983</v>
      </c>
      <c r="CY38" s="131">
        <v>3543</v>
      </c>
      <c r="CZ38" s="127">
        <f t="shared" si="48"/>
        <v>466</v>
      </c>
      <c r="DA38" s="18">
        <v>5.04</v>
      </c>
      <c r="DB38" s="59">
        <f t="shared" si="72"/>
        <v>2348.64</v>
      </c>
      <c r="DC38" s="107"/>
      <c r="DD38" s="57">
        <f t="shared" si="50"/>
        <v>-2587.0499999999997</v>
      </c>
      <c r="DE38" s="131">
        <v>3820</v>
      </c>
      <c r="DF38" s="127">
        <f t="shared" si="51"/>
        <v>277</v>
      </c>
      <c r="DG38" s="27">
        <v>5.29</v>
      </c>
      <c r="DH38" s="59">
        <f>DG38*DF38</f>
        <v>1465.33</v>
      </c>
      <c r="DI38" s="107">
        <v>5000</v>
      </c>
      <c r="DJ38" s="111">
        <f t="shared" si="53"/>
        <v>947.62000000000035</v>
      </c>
    </row>
    <row r="39" spans="1:114" ht="13.9" customHeight="1" x14ac:dyDescent="0.25">
      <c r="A39" s="99" t="s">
        <v>62</v>
      </c>
      <c r="B39" s="5">
        <v>37</v>
      </c>
      <c r="C39" s="24">
        <v>-120.5</v>
      </c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45</v>
      </c>
      <c r="K39" s="2">
        <v>45</v>
      </c>
      <c r="L39" s="2">
        <v>45</v>
      </c>
      <c r="M39" s="2">
        <v>45</v>
      </c>
      <c r="N39" s="2">
        <v>37</v>
      </c>
      <c r="O39" s="2">
        <v>50</v>
      </c>
      <c r="P39" s="2">
        <v>69</v>
      </c>
      <c r="Q39" s="2">
        <v>69</v>
      </c>
      <c r="R39" s="2">
        <v>95</v>
      </c>
      <c r="S39" s="2">
        <v>95</v>
      </c>
      <c r="T39" s="2">
        <v>95</v>
      </c>
      <c r="U39" s="2">
        <v>99</v>
      </c>
      <c r="V39" s="2">
        <v>99</v>
      </c>
      <c r="W39" s="2">
        <v>99</v>
      </c>
      <c r="X39" s="2">
        <v>99</v>
      </c>
      <c r="Y39" s="2">
        <v>112</v>
      </c>
      <c r="Z39" s="20">
        <f t="shared" si="74"/>
        <v>13</v>
      </c>
      <c r="AA39" s="21">
        <v>4.8099999999999996</v>
      </c>
      <c r="AB39" s="22">
        <f t="shared" si="14"/>
        <v>62.529999999999994</v>
      </c>
      <c r="AC39" s="22"/>
      <c r="AD39" s="24">
        <f t="shared" si="75"/>
        <v>-183.03</v>
      </c>
      <c r="AE39" s="49">
        <v>122</v>
      </c>
      <c r="AF39" s="36">
        <f t="shared" si="0"/>
        <v>10</v>
      </c>
      <c r="AG39" s="27">
        <v>4.8099999999999996</v>
      </c>
      <c r="AH39" s="37">
        <f t="shared" si="15"/>
        <v>48.099999999999994</v>
      </c>
      <c r="AI39" s="53"/>
      <c r="AJ39" s="58">
        <f t="shared" si="16"/>
        <v>-231.13</v>
      </c>
      <c r="AK39" s="49">
        <v>141</v>
      </c>
      <c r="AL39" s="36">
        <f t="shared" si="1"/>
        <v>19</v>
      </c>
      <c r="AM39" s="27">
        <v>5.04</v>
      </c>
      <c r="AN39" s="37">
        <f t="shared" si="17"/>
        <v>95.76</v>
      </c>
      <c r="AO39" s="53"/>
      <c r="AP39" s="58">
        <f t="shared" si="18"/>
        <v>-326.89</v>
      </c>
      <c r="AQ39" s="49">
        <v>160</v>
      </c>
      <c r="AR39" s="36">
        <f t="shared" si="2"/>
        <v>19</v>
      </c>
      <c r="AS39" s="27">
        <v>5.04</v>
      </c>
      <c r="AT39" s="37">
        <f t="shared" si="19"/>
        <v>95.76</v>
      </c>
      <c r="AU39" s="53"/>
      <c r="AV39" s="58">
        <f t="shared" ref="AV39:AV48" si="76">AU39-AT39+AP39</f>
        <v>-422.65</v>
      </c>
      <c r="AW39" s="49">
        <v>168</v>
      </c>
      <c r="AX39" s="36">
        <f t="shared" si="21"/>
        <v>8</v>
      </c>
      <c r="AY39" s="27">
        <v>5.04</v>
      </c>
      <c r="AZ39" s="37">
        <f t="shared" si="59"/>
        <v>40.32</v>
      </c>
      <c r="BA39" s="53"/>
      <c r="BB39" s="121">
        <f t="shared" ref="BB39:BB48" si="77">BA39-AZ39+AV39</f>
        <v>-462.96999999999997</v>
      </c>
      <c r="BC39" s="129">
        <v>181</v>
      </c>
      <c r="BD39" s="125">
        <f t="shared" si="24"/>
        <v>13</v>
      </c>
      <c r="BE39" s="27">
        <v>5.04</v>
      </c>
      <c r="BF39" s="37">
        <f t="shared" si="60"/>
        <v>65.52</v>
      </c>
      <c r="BG39" s="53">
        <v>500</v>
      </c>
      <c r="BH39" s="121">
        <f t="shared" ref="BH39:BH40" si="78">BG39-BF39+BB39</f>
        <v>-28.489999999999952</v>
      </c>
      <c r="BI39" s="129">
        <v>182</v>
      </c>
      <c r="BJ39" s="125">
        <f t="shared" si="27"/>
        <v>1</v>
      </c>
      <c r="BK39" s="27">
        <v>5.04</v>
      </c>
      <c r="BL39" s="37">
        <f t="shared" si="61"/>
        <v>5.04</v>
      </c>
      <c r="BM39" s="53"/>
      <c r="BN39" s="58">
        <f t="shared" ref="BN39:BN40" si="79">BM39-BL39+BH39</f>
        <v>-33.529999999999951</v>
      </c>
      <c r="BO39" s="129">
        <v>182</v>
      </c>
      <c r="BP39" s="125">
        <f t="shared" si="30"/>
        <v>0</v>
      </c>
      <c r="BQ39" s="27">
        <v>5.04</v>
      </c>
      <c r="BR39" s="37">
        <f t="shared" si="62"/>
        <v>0</v>
      </c>
      <c r="BS39" s="53"/>
      <c r="BT39" s="58">
        <f t="shared" si="32"/>
        <v>-33.529999999999951</v>
      </c>
      <c r="BU39" s="129">
        <v>182</v>
      </c>
      <c r="BV39" s="125">
        <f t="shared" si="33"/>
        <v>0</v>
      </c>
      <c r="BW39" s="27">
        <v>5.04</v>
      </c>
      <c r="BX39" s="37">
        <f t="shared" si="63"/>
        <v>0</v>
      </c>
      <c r="BY39" s="53"/>
      <c r="BZ39" s="58">
        <f t="shared" si="35"/>
        <v>-33.529999999999951</v>
      </c>
      <c r="CA39" s="129">
        <v>395</v>
      </c>
      <c r="CB39" s="125">
        <f t="shared" si="36"/>
        <v>213</v>
      </c>
      <c r="CC39" s="27">
        <v>5.04</v>
      </c>
      <c r="CD39" s="37">
        <f t="shared" si="64"/>
        <v>1073.52</v>
      </c>
      <c r="CE39" s="53"/>
      <c r="CF39" s="57">
        <f t="shared" si="38"/>
        <v>-1107.05</v>
      </c>
      <c r="CG39" s="129">
        <v>395</v>
      </c>
      <c r="CH39" s="125">
        <f t="shared" si="39"/>
        <v>0</v>
      </c>
      <c r="CI39" s="27">
        <v>5.04</v>
      </c>
      <c r="CJ39" s="37">
        <f t="shared" si="65"/>
        <v>0</v>
      </c>
      <c r="CK39" s="53">
        <v>1100</v>
      </c>
      <c r="CL39" s="58">
        <f t="shared" si="41"/>
        <v>-7.0499999999999545</v>
      </c>
      <c r="CM39" s="129">
        <v>408</v>
      </c>
      <c r="CN39" s="125">
        <f t="shared" si="42"/>
        <v>13</v>
      </c>
      <c r="CO39" s="27">
        <v>5.04</v>
      </c>
      <c r="CP39" s="37">
        <f t="shared" si="66"/>
        <v>65.52</v>
      </c>
      <c r="CQ39" s="53"/>
      <c r="CR39" s="58">
        <f t="shared" si="44"/>
        <v>-72.569999999999951</v>
      </c>
      <c r="CS39" s="129">
        <v>431</v>
      </c>
      <c r="CT39" s="125">
        <f t="shared" si="45"/>
        <v>23</v>
      </c>
      <c r="CU39" s="27">
        <v>5.04</v>
      </c>
      <c r="CV39" s="37">
        <f t="shared" si="71"/>
        <v>115.92</v>
      </c>
      <c r="CW39" s="53"/>
      <c r="CX39" s="58">
        <f t="shared" si="47"/>
        <v>-188.48999999999995</v>
      </c>
      <c r="CY39" s="129">
        <v>500</v>
      </c>
      <c r="CZ39" s="125">
        <f t="shared" si="48"/>
        <v>69</v>
      </c>
      <c r="DA39" s="27">
        <v>5.04</v>
      </c>
      <c r="DB39" s="37">
        <f t="shared" si="72"/>
        <v>347.76</v>
      </c>
      <c r="DC39" s="53"/>
      <c r="DD39" s="58">
        <f t="shared" si="50"/>
        <v>-536.25</v>
      </c>
      <c r="DE39" s="129">
        <v>570</v>
      </c>
      <c r="DF39" s="125">
        <f t="shared" si="51"/>
        <v>70</v>
      </c>
      <c r="DG39" s="27">
        <v>5.29</v>
      </c>
      <c r="DH39" s="37">
        <f t="shared" si="73"/>
        <v>370.3</v>
      </c>
      <c r="DI39" s="53">
        <v>600</v>
      </c>
      <c r="DJ39" s="58">
        <f t="shared" si="53"/>
        <v>-306.55</v>
      </c>
    </row>
    <row r="40" spans="1:114" ht="13.9" customHeight="1" x14ac:dyDescent="0.25">
      <c r="A40" s="97" t="s">
        <v>63</v>
      </c>
      <c r="B40" s="5">
        <v>38</v>
      </c>
      <c r="C40" s="24">
        <v>-5.36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252</v>
      </c>
      <c r="O40" s="2">
        <v>4</v>
      </c>
      <c r="P40" s="2">
        <v>9</v>
      </c>
      <c r="Q40" s="2">
        <v>82</v>
      </c>
      <c r="R40" s="2">
        <v>139</v>
      </c>
      <c r="S40" s="2">
        <v>139</v>
      </c>
      <c r="T40" s="2">
        <v>139</v>
      </c>
      <c r="U40" s="2">
        <v>139</v>
      </c>
      <c r="V40" s="2">
        <v>139</v>
      </c>
      <c r="W40" s="2">
        <v>139</v>
      </c>
      <c r="X40" s="2">
        <v>140</v>
      </c>
      <c r="Y40" s="2">
        <v>154</v>
      </c>
      <c r="Z40" s="20">
        <f t="shared" si="74"/>
        <v>14</v>
      </c>
      <c r="AA40" s="21">
        <v>4.8099999999999996</v>
      </c>
      <c r="AB40" s="22">
        <f t="shared" si="14"/>
        <v>67.339999999999989</v>
      </c>
      <c r="AC40" s="22"/>
      <c r="AD40" s="24">
        <f t="shared" si="75"/>
        <v>-72.699999999999989</v>
      </c>
      <c r="AE40" s="49">
        <v>236</v>
      </c>
      <c r="AF40" s="36">
        <f t="shared" si="0"/>
        <v>82</v>
      </c>
      <c r="AG40" s="27">
        <v>4.8099999999999996</v>
      </c>
      <c r="AH40" s="37">
        <f t="shared" si="15"/>
        <v>394.41999999999996</v>
      </c>
      <c r="AI40" s="53"/>
      <c r="AJ40" s="58">
        <f t="shared" si="16"/>
        <v>-467.11999999999995</v>
      </c>
      <c r="AK40" s="49">
        <v>337</v>
      </c>
      <c r="AL40" s="36">
        <f t="shared" si="1"/>
        <v>101</v>
      </c>
      <c r="AM40" s="27">
        <v>5.04</v>
      </c>
      <c r="AN40" s="37">
        <f>AM40*AL40</f>
        <v>509.04</v>
      </c>
      <c r="AO40" s="53">
        <v>467.12</v>
      </c>
      <c r="AP40" s="58">
        <f t="shared" si="18"/>
        <v>-509.03999999999996</v>
      </c>
      <c r="AQ40" s="49">
        <v>337</v>
      </c>
      <c r="AR40" s="112">
        <f t="shared" si="2"/>
        <v>0</v>
      </c>
      <c r="AS40" s="27">
        <v>5.04</v>
      </c>
      <c r="AT40" s="37">
        <f t="shared" si="19"/>
        <v>0</v>
      </c>
      <c r="AU40" s="53"/>
      <c r="AV40" s="58">
        <f>AU40-AT40+AP40</f>
        <v>-509.03999999999996</v>
      </c>
      <c r="AW40" s="104">
        <v>337</v>
      </c>
      <c r="AX40" s="36">
        <f>AW40-AQ40</f>
        <v>0</v>
      </c>
      <c r="AY40" s="27">
        <v>5.04</v>
      </c>
      <c r="AZ40" s="37">
        <f>AY40*AX40</f>
        <v>0</v>
      </c>
      <c r="BA40" s="53"/>
      <c r="BB40" s="121">
        <f t="shared" si="77"/>
        <v>-509.03999999999996</v>
      </c>
      <c r="BC40" s="131">
        <v>361</v>
      </c>
      <c r="BD40" s="125">
        <f>BC40-AW40</f>
        <v>24</v>
      </c>
      <c r="BE40" s="27">
        <v>5.04</v>
      </c>
      <c r="BF40" s="37">
        <f>BE40*BD40</f>
        <v>120.96000000000001</v>
      </c>
      <c r="BG40" s="53">
        <v>600</v>
      </c>
      <c r="BH40" s="121">
        <f t="shared" si="78"/>
        <v>-30</v>
      </c>
      <c r="BI40" s="131">
        <v>361</v>
      </c>
      <c r="BJ40" s="125">
        <f>BI40-BC40</f>
        <v>0</v>
      </c>
      <c r="BK40" s="27">
        <v>5.04</v>
      </c>
      <c r="BL40" s="37">
        <f>BK40*BJ40</f>
        <v>0</v>
      </c>
      <c r="BM40" s="53"/>
      <c r="BN40" s="58">
        <f t="shared" si="79"/>
        <v>-30</v>
      </c>
      <c r="BO40" s="131">
        <v>361</v>
      </c>
      <c r="BP40" s="125">
        <f>BO40-BI40</f>
        <v>0</v>
      </c>
      <c r="BQ40" s="27">
        <v>5.04</v>
      </c>
      <c r="BR40" s="37">
        <f>BQ40*BP40</f>
        <v>0</v>
      </c>
      <c r="BS40" s="53"/>
      <c r="BT40" s="58">
        <f t="shared" si="32"/>
        <v>-30</v>
      </c>
      <c r="BU40" s="131">
        <v>361</v>
      </c>
      <c r="BV40" s="125">
        <f>BU40-BO40</f>
        <v>0</v>
      </c>
      <c r="BW40" s="27">
        <v>5.04</v>
      </c>
      <c r="BX40" s="37">
        <f>BW40*BV40</f>
        <v>0</v>
      </c>
      <c r="BY40" s="53"/>
      <c r="BZ40" s="58">
        <f t="shared" si="35"/>
        <v>-30</v>
      </c>
      <c r="CA40" s="131">
        <v>376</v>
      </c>
      <c r="CB40" s="125">
        <f>CA40-BU40</f>
        <v>15</v>
      </c>
      <c r="CC40" s="27">
        <v>5.04</v>
      </c>
      <c r="CD40" s="37">
        <f>CC40*CB40</f>
        <v>75.599999999999994</v>
      </c>
      <c r="CE40" s="53"/>
      <c r="CF40" s="58">
        <f t="shared" si="38"/>
        <v>-105.6</v>
      </c>
      <c r="CG40" s="131">
        <v>376</v>
      </c>
      <c r="CH40" s="125">
        <f>CG40-CA40</f>
        <v>0</v>
      </c>
      <c r="CI40" s="27">
        <v>5.04</v>
      </c>
      <c r="CJ40" s="37">
        <f>CI40*CH40</f>
        <v>0</v>
      </c>
      <c r="CK40" s="53"/>
      <c r="CL40" s="58">
        <f t="shared" si="41"/>
        <v>-105.6</v>
      </c>
      <c r="CM40" s="131">
        <v>395</v>
      </c>
      <c r="CN40" s="125">
        <f>CM40-CG40</f>
        <v>19</v>
      </c>
      <c r="CO40" s="27">
        <v>5.04</v>
      </c>
      <c r="CP40" s="37">
        <f>CO40*CN40</f>
        <v>95.76</v>
      </c>
      <c r="CQ40" s="53"/>
      <c r="CR40" s="58">
        <f t="shared" si="44"/>
        <v>-201.36</v>
      </c>
      <c r="CS40" s="131">
        <v>446</v>
      </c>
      <c r="CT40" s="125">
        <f>CS40-CM40</f>
        <v>51</v>
      </c>
      <c r="CU40" s="27">
        <v>5.04</v>
      </c>
      <c r="CV40" s="37">
        <f>CU40*CT40</f>
        <v>257.04000000000002</v>
      </c>
      <c r="CW40" s="53">
        <v>400</v>
      </c>
      <c r="CX40" s="58">
        <f t="shared" si="47"/>
        <v>-58.400000000000034</v>
      </c>
      <c r="CY40" s="131">
        <v>486</v>
      </c>
      <c r="CZ40" s="125">
        <f>CY40-CS40</f>
        <v>40</v>
      </c>
      <c r="DA40" s="27">
        <v>5.04</v>
      </c>
      <c r="DB40" s="37">
        <f>DA40*CZ40</f>
        <v>201.6</v>
      </c>
      <c r="DC40" s="53"/>
      <c r="DD40" s="58">
        <f t="shared" si="50"/>
        <v>-260</v>
      </c>
      <c r="DE40" s="131">
        <v>497</v>
      </c>
      <c r="DF40" s="125">
        <f>DE40-CY40</f>
        <v>11</v>
      </c>
      <c r="DG40" s="27">
        <v>5.29</v>
      </c>
      <c r="DH40" s="37">
        <f>DG40*DF40</f>
        <v>58.19</v>
      </c>
      <c r="DI40" s="53"/>
      <c r="DJ40" s="58">
        <f t="shared" si="53"/>
        <v>-318.19</v>
      </c>
    </row>
    <row r="41" spans="1:114" s="108" customFormat="1" ht="13.9" customHeight="1" x14ac:dyDescent="0.25">
      <c r="A41" s="225" t="s">
        <v>64</v>
      </c>
      <c r="B41" s="28">
        <v>39</v>
      </c>
      <c r="C41" s="138"/>
      <c r="D41" s="115"/>
      <c r="E41" s="139"/>
      <c r="F41" s="139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38"/>
      <c r="Y41" s="138"/>
      <c r="Z41" s="115"/>
      <c r="AA41" s="115"/>
      <c r="AB41" s="138"/>
      <c r="AC41" s="142"/>
      <c r="AD41" s="138"/>
      <c r="AE41" s="66"/>
      <c r="AF41" s="67">
        <f t="shared" si="0"/>
        <v>0</v>
      </c>
      <c r="AG41" s="68">
        <v>4.8099999999999996</v>
      </c>
      <c r="AH41" s="57">
        <f t="shared" si="15"/>
        <v>0</v>
      </c>
      <c r="AI41" s="69"/>
      <c r="AJ41" s="57">
        <f t="shared" si="16"/>
        <v>0</v>
      </c>
      <c r="AK41" s="66">
        <v>25</v>
      </c>
      <c r="AL41" s="67">
        <f t="shared" si="1"/>
        <v>25</v>
      </c>
      <c r="AM41" s="68">
        <v>5.04</v>
      </c>
      <c r="AN41" s="57">
        <f t="shared" si="17"/>
        <v>126</v>
      </c>
      <c r="AO41" s="69"/>
      <c r="AP41" s="57">
        <f t="shared" si="18"/>
        <v>-126</v>
      </c>
      <c r="AQ41" s="66">
        <v>221.5</v>
      </c>
      <c r="AR41" s="67">
        <f t="shared" si="2"/>
        <v>196.5</v>
      </c>
      <c r="AS41" s="68">
        <v>5.04</v>
      </c>
      <c r="AT41" s="57">
        <f t="shared" si="19"/>
        <v>990.36</v>
      </c>
      <c r="AU41" s="69"/>
      <c r="AV41" s="57">
        <f t="shared" si="76"/>
        <v>-1116.3600000000001</v>
      </c>
      <c r="AW41" s="66">
        <v>569</v>
      </c>
      <c r="AX41" s="67">
        <f t="shared" si="21"/>
        <v>347.5</v>
      </c>
      <c r="AY41" s="68">
        <v>5.04</v>
      </c>
      <c r="AZ41" s="57">
        <f t="shared" si="59"/>
        <v>1751.4</v>
      </c>
      <c r="BA41" s="69">
        <v>1512</v>
      </c>
      <c r="BB41" s="120">
        <f>BA41-AZ41+AV41</f>
        <v>-1355.7600000000002</v>
      </c>
      <c r="BC41" s="130">
        <v>844</v>
      </c>
      <c r="BD41" s="126">
        <f t="shared" ref="BD41:BD104" si="80">BC41-AW41</f>
        <v>275</v>
      </c>
      <c r="BE41" s="68">
        <v>5.04</v>
      </c>
      <c r="BF41" s="57">
        <f t="shared" ref="BF41:BF102" si="81">BE41*BD41</f>
        <v>1386</v>
      </c>
      <c r="BG41" s="69">
        <f>1512+1500</f>
        <v>3012</v>
      </c>
      <c r="BH41" s="120">
        <f>BG41-BF41+BB41</f>
        <v>270.23999999999978</v>
      </c>
      <c r="BI41" s="130">
        <v>1350</v>
      </c>
      <c r="BJ41" s="126">
        <f t="shared" ref="BJ41:BJ104" si="82">BI41-BC41</f>
        <v>506</v>
      </c>
      <c r="BK41" s="68">
        <v>5.04</v>
      </c>
      <c r="BL41" s="57">
        <f t="shared" ref="BL41:BL102" si="83">BK41*BJ41</f>
        <v>2550.2400000000002</v>
      </c>
      <c r="BM41" s="69"/>
      <c r="BN41" s="57">
        <f>BM41-BL41+BH41</f>
        <v>-2280.0000000000005</v>
      </c>
      <c r="BO41" s="130">
        <v>2058</v>
      </c>
      <c r="BP41" s="126">
        <f t="shared" ref="BP41:BP104" si="84">BO41-BI41</f>
        <v>708</v>
      </c>
      <c r="BQ41" s="68">
        <v>5.04</v>
      </c>
      <c r="BR41" s="57">
        <f t="shared" ref="BR41:BR102" si="85">BQ41*BP41</f>
        <v>3568.32</v>
      </c>
      <c r="BS41" s="69">
        <v>2000</v>
      </c>
      <c r="BT41" s="57">
        <f>BS41-BR41+BN41</f>
        <v>-3848.3200000000006</v>
      </c>
      <c r="BU41" s="130">
        <v>2846</v>
      </c>
      <c r="BV41" s="126">
        <f t="shared" ref="BV41:BV104" si="86">BU41-BO41</f>
        <v>788</v>
      </c>
      <c r="BW41" s="68">
        <v>5.04</v>
      </c>
      <c r="BX41" s="57">
        <f t="shared" ref="BX41:BX102" si="87">BW41*BV41</f>
        <v>3971.52</v>
      </c>
      <c r="BY41" s="69">
        <v>2500</v>
      </c>
      <c r="BZ41" s="57">
        <f>BY41-BX41+BT41</f>
        <v>-5319.84</v>
      </c>
      <c r="CA41" s="130">
        <v>3805</v>
      </c>
      <c r="CB41" s="126">
        <f t="shared" ref="CB41:CB104" si="88">CA41-BU41</f>
        <v>959</v>
      </c>
      <c r="CC41" s="68">
        <v>5.04</v>
      </c>
      <c r="CD41" s="57">
        <f t="shared" ref="CD41:CD102" si="89">CC41*CB41</f>
        <v>4833.3599999999997</v>
      </c>
      <c r="CE41" s="69">
        <v>2700</v>
      </c>
      <c r="CF41" s="57">
        <f>CE41-CD41+BZ41</f>
        <v>-7453.2</v>
      </c>
      <c r="CG41" s="211">
        <v>4769</v>
      </c>
      <c r="CH41" s="213">
        <f t="shared" ref="CH41:CH104" si="90">CG41-CA41</f>
        <v>964</v>
      </c>
      <c r="CI41" s="215">
        <v>5.04</v>
      </c>
      <c r="CJ41" s="207">
        <f t="shared" ref="CJ41:CJ102" si="91">CI41*CH41</f>
        <v>4858.5600000000004</v>
      </c>
      <c r="CK41" s="209">
        <v>1500</v>
      </c>
      <c r="CL41" s="207">
        <f>CK41-CJ41+CF41</f>
        <v>-10811.76</v>
      </c>
      <c r="CM41" s="211">
        <v>5379</v>
      </c>
      <c r="CN41" s="213">
        <f t="shared" ref="CN41" si="92">CM41-CG41</f>
        <v>610</v>
      </c>
      <c r="CO41" s="215">
        <v>5.04</v>
      </c>
      <c r="CP41" s="207">
        <f t="shared" ref="CP41" si="93">CO41*CN41</f>
        <v>3074.4</v>
      </c>
      <c r="CQ41" s="209">
        <v>4800</v>
      </c>
      <c r="CR41" s="207">
        <f>CQ41-CP41+CL41</f>
        <v>-9086.16</v>
      </c>
      <c r="CS41" s="221">
        <v>5663</v>
      </c>
      <c r="CT41" s="213">
        <f t="shared" ref="CT41" si="94">CS41-CM41</f>
        <v>284</v>
      </c>
      <c r="CU41" s="215">
        <v>5.04</v>
      </c>
      <c r="CV41" s="207">
        <f t="shared" ref="CV41" si="95">CU41*CT41</f>
        <v>1431.36</v>
      </c>
      <c r="CW41" s="209">
        <v>13900</v>
      </c>
      <c r="CX41" s="219">
        <f>CW41-CV41+CR41</f>
        <v>3382.4799999999996</v>
      </c>
      <c r="CY41" s="221">
        <v>5918</v>
      </c>
      <c r="CZ41" s="222">
        <f t="shared" ref="CZ41" si="96">CY41-CS41</f>
        <v>255</v>
      </c>
      <c r="DA41" s="223">
        <v>5.04</v>
      </c>
      <c r="DB41" s="220">
        <f t="shared" ref="DB41" si="97">DA41*CZ41</f>
        <v>1285.2</v>
      </c>
      <c r="DC41" s="224"/>
      <c r="DD41" s="219">
        <f>DC41-DB41+CX41</f>
        <v>2097.2799999999997</v>
      </c>
      <c r="DE41" s="221">
        <v>6187</v>
      </c>
      <c r="DF41" s="222">
        <f t="shared" ref="DF41" si="98">DE41-CY41</f>
        <v>269</v>
      </c>
      <c r="DG41" s="223">
        <v>5.29</v>
      </c>
      <c r="DH41" s="220">
        <f t="shared" ref="DH41" si="99">DG41*DF41</f>
        <v>1423.01</v>
      </c>
      <c r="DI41" s="224">
        <v>225</v>
      </c>
      <c r="DJ41" s="219">
        <f>DI41-DH41+DD41</f>
        <v>899.26999999999975</v>
      </c>
    </row>
    <row r="42" spans="1:114" ht="13.9" customHeight="1" x14ac:dyDescent="0.25">
      <c r="A42" s="218"/>
      <c r="B42" s="28">
        <v>40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15"/>
        <v>0</v>
      </c>
      <c r="AI42" s="53"/>
      <c r="AJ42" s="37">
        <f t="shared" si="16"/>
        <v>0</v>
      </c>
      <c r="AK42" s="49"/>
      <c r="AL42" s="36">
        <f t="shared" si="1"/>
        <v>0</v>
      </c>
      <c r="AM42" s="27">
        <v>5.04</v>
      </c>
      <c r="AN42" s="37">
        <f t="shared" si="17"/>
        <v>0</v>
      </c>
      <c r="AO42" s="53"/>
      <c r="AP42" s="59">
        <f t="shared" si="18"/>
        <v>0</v>
      </c>
      <c r="AQ42" s="49"/>
      <c r="AR42" s="36">
        <f t="shared" si="2"/>
        <v>0</v>
      </c>
      <c r="AS42" s="27">
        <v>5.04</v>
      </c>
      <c r="AT42" s="37">
        <f t="shared" si="19"/>
        <v>0</v>
      </c>
      <c r="AU42" s="53"/>
      <c r="AV42" s="59">
        <f t="shared" si="76"/>
        <v>0</v>
      </c>
      <c r="AW42" s="49"/>
      <c r="AX42" s="36">
        <f t="shared" si="21"/>
        <v>0</v>
      </c>
      <c r="AY42" s="27">
        <v>5.04</v>
      </c>
      <c r="AZ42" s="37">
        <f t="shared" si="59"/>
        <v>0</v>
      </c>
      <c r="BA42" s="53"/>
      <c r="BB42" s="122">
        <f t="shared" si="77"/>
        <v>0</v>
      </c>
      <c r="BC42" s="129"/>
      <c r="BD42" s="125">
        <f t="shared" si="80"/>
        <v>0</v>
      </c>
      <c r="BE42" s="27">
        <v>5.04</v>
      </c>
      <c r="BF42" s="37">
        <f t="shared" si="81"/>
        <v>0</v>
      </c>
      <c r="BG42" s="53"/>
      <c r="BH42" s="122">
        <f t="shared" ref="BH42:BH48" si="100">BG42-BF42+BB42</f>
        <v>0</v>
      </c>
      <c r="BI42" s="129"/>
      <c r="BJ42" s="125">
        <f t="shared" si="82"/>
        <v>0</v>
      </c>
      <c r="BK42" s="27">
        <v>5.04</v>
      </c>
      <c r="BL42" s="37">
        <f t="shared" si="83"/>
        <v>0</v>
      </c>
      <c r="BM42" s="53"/>
      <c r="BN42" s="111">
        <f t="shared" ref="BN42:BN48" si="101">BM42-BL42+BH42</f>
        <v>0</v>
      </c>
      <c r="BO42" s="129"/>
      <c r="BP42" s="125">
        <f t="shared" si="84"/>
        <v>0</v>
      </c>
      <c r="BQ42" s="27">
        <v>5.04</v>
      </c>
      <c r="BR42" s="37">
        <f t="shared" si="85"/>
        <v>0</v>
      </c>
      <c r="BS42" s="53"/>
      <c r="BT42" s="111">
        <f t="shared" ref="BT42:BT48" si="102">BS42-BR42+BN42</f>
        <v>0</v>
      </c>
      <c r="BU42" s="129"/>
      <c r="BV42" s="125">
        <f t="shared" si="86"/>
        <v>0</v>
      </c>
      <c r="BW42" s="27">
        <v>5.04</v>
      </c>
      <c r="BX42" s="37">
        <f t="shared" si="87"/>
        <v>0</v>
      </c>
      <c r="BY42" s="53"/>
      <c r="BZ42" s="111">
        <f t="shared" ref="BZ42:BZ48" si="103">BY42-BX42+BT42</f>
        <v>0</v>
      </c>
      <c r="CA42" s="129"/>
      <c r="CB42" s="125">
        <f t="shared" si="88"/>
        <v>0</v>
      </c>
      <c r="CC42" s="27">
        <v>5.04</v>
      </c>
      <c r="CD42" s="37">
        <f t="shared" si="89"/>
        <v>0</v>
      </c>
      <c r="CE42" s="53"/>
      <c r="CF42" s="111">
        <f t="shared" ref="CF42:CF48" si="104">CE42-CD42+BZ42</f>
        <v>0</v>
      </c>
      <c r="CG42" s="212"/>
      <c r="CH42" s="214"/>
      <c r="CI42" s="216"/>
      <c r="CJ42" s="208"/>
      <c r="CK42" s="210"/>
      <c r="CL42" s="208"/>
      <c r="CM42" s="212"/>
      <c r="CN42" s="214"/>
      <c r="CO42" s="216"/>
      <c r="CP42" s="208"/>
      <c r="CQ42" s="210"/>
      <c r="CR42" s="217"/>
      <c r="CS42" s="212"/>
      <c r="CT42" s="214"/>
      <c r="CU42" s="216"/>
      <c r="CV42" s="208"/>
      <c r="CW42" s="210"/>
      <c r="CX42" s="217"/>
      <c r="CY42" s="212"/>
      <c r="CZ42" s="214"/>
      <c r="DA42" s="216"/>
      <c r="DB42" s="208"/>
      <c r="DC42" s="210"/>
      <c r="DD42" s="217"/>
      <c r="DE42" s="212"/>
      <c r="DF42" s="214"/>
      <c r="DG42" s="216"/>
      <c r="DH42" s="208"/>
      <c r="DI42" s="210"/>
      <c r="DJ42" s="217"/>
    </row>
    <row r="43" spans="1:114" ht="13.9" hidden="1" customHeight="1" x14ac:dyDescent="0.25">
      <c r="A43" s="100"/>
      <c r="B43" s="9">
        <v>41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15"/>
        <v>0</v>
      </c>
      <c r="AI43" s="53"/>
      <c r="AJ43" s="37">
        <f t="shared" si="16"/>
        <v>0</v>
      </c>
      <c r="AK43" s="49"/>
      <c r="AL43" s="36">
        <f t="shared" si="1"/>
        <v>0</v>
      </c>
      <c r="AM43" s="27">
        <v>5.04</v>
      </c>
      <c r="AN43" s="37">
        <f t="shared" si="17"/>
        <v>0</v>
      </c>
      <c r="AO43" s="53"/>
      <c r="AP43" s="59">
        <f t="shared" si="18"/>
        <v>0</v>
      </c>
      <c r="AQ43" s="49"/>
      <c r="AR43" s="36">
        <f t="shared" si="2"/>
        <v>0</v>
      </c>
      <c r="AS43" s="27">
        <v>5.04</v>
      </c>
      <c r="AT43" s="37">
        <f t="shared" si="19"/>
        <v>0</v>
      </c>
      <c r="AU43" s="53"/>
      <c r="AV43" s="59">
        <f t="shared" si="76"/>
        <v>0</v>
      </c>
      <c r="AW43" s="49"/>
      <c r="AX43" s="36">
        <f t="shared" si="21"/>
        <v>0</v>
      </c>
      <c r="AY43" s="27">
        <v>5.04</v>
      </c>
      <c r="AZ43" s="37">
        <f t="shared" si="59"/>
        <v>0</v>
      </c>
      <c r="BA43" s="53"/>
      <c r="BB43" s="122">
        <f t="shared" si="77"/>
        <v>0</v>
      </c>
      <c r="BC43" s="129"/>
      <c r="BD43" s="125">
        <f t="shared" si="80"/>
        <v>0</v>
      </c>
      <c r="BE43" s="27">
        <v>5.04</v>
      </c>
      <c r="BF43" s="37">
        <f t="shared" si="81"/>
        <v>0</v>
      </c>
      <c r="BG43" s="53"/>
      <c r="BH43" s="122">
        <f t="shared" si="100"/>
        <v>0</v>
      </c>
      <c r="BI43" s="129"/>
      <c r="BJ43" s="125">
        <f t="shared" si="82"/>
        <v>0</v>
      </c>
      <c r="BK43" s="27">
        <v>5.04</v>
      </c>
      <c r="BL43" s="37">
        <f t="shared" si="83"/>
        <v>0</v>
      </c>
      <c r="BM43" s="53"/>
      <c r="BN43" s="111">
        <f t="shared" si="101"/>
        <v>0</v>
      </c>
      <c r="BO43" s="129"/>
      <c r="BP43" s="125">
        <f t="shared" si="84"/>
        <v>0</v>
      </c>
      <c r="BQ43" s="27">
        <v>5.04</v>
      </c>
      <c r="BR43" s="37">
        <f t="shared" si="85"/>
        <v>0</v>
      </c>
      <c r="BS43" s="53"/>
      <c r="BT43" s="111">
        <f t="shared" si="102"/>
        <v>0</v>
      </c>
      <c r="BU43" s="129"/>
      <c r="BV43" s="125">
        <f t="shared" si="86"/>
        <v>0</v>
      </c>
      <c r="BW43" s="27">
        <v>5.04</v>
      </c>
      <c r="BX43" s="37">
        <f t="shared" si="87"/>
        <v>0</v>
      </c>
      <c r="BY43" s="53"/>
      <c r="BZ43" s="111">
        <f t="shared" si="103"/>
        <v>0</v>
      </c>
      <c r="CA43" s="129"/>
      <c r="CB43" s="125">
        <f t="shared" si="88"/>
        <v>0</v>
      </c>
      <c r="CC43" s="27">
        <v>5.04</v>
      </c>
      <c r="CD43" s="37">
        <f t="shared" si="89"/>
        <v>0</v>
      </c>
      <c r="CE43" s="53"/>
      <c r="CF43" s="111">
        <f t="shared" si="104"/>
        <v>0</v>
      </c>
      <c r="CG43" s="129"/>
      <c r="CH43" s="125">
        <f t="shared" si="90"/>
        <v>0</v>
      </c>
      <c r="CI43" s="27">
        <v>5.04</v>
      </c>
      <c r="CJ43" s="37">
        <f t="shared" si="91"/>
        <v>0</v>
      </c>
      <c r="CK43" s="53"/>
      <c r="CL43" s="111">
        <f t="shared" ref="CL43:CL48" si="105">CK43-CJ43+CF43</f>
        <v>0</v>
      </c>
      <c r="CM43" s="129"/>
      <c r="CN43" s="125">
        <f t="shared" ref="CN43:CN106" si="106">CM43-CG43</f>
        <v>0</v>
      </c>
      <c r="CO43" s="27">
        <v>5.04</v>
      </c>
      <c r="CP43" s="37">
        <f t="shared" ref="CP43:CP102" si="107">CO43*CN43</f>
        <v>0</v>
      </c>
      <c r="CQ43" s="53"/>
      <c r="CR43" s="111">
        <f t="shared" ref="CR43:CR48" si="108">CQ43-CP43+CL43</f>
        <v>0</v>
      </c>
      <c r="CS43" s="129"/>
      <c r="CT43" s="125">
        <f t="shared" ref="CT43:CT106" si="109">CS43-CM43</f>
        <v>0</v>
      </c>
      <c r="CU43" s="27">
        <v>5.04</v>
      </c>
      <c r="CV43" s="37">
        <f t="shared" ref="CV43:CV102" si="110">CU43*CT43</f>
        <v>0</v>
      </c>
      <c r="CW43" s="53"/>
      <c r="CX43" s="111">
        <f t="shared" ref="CX43:CX48" si="111">CW43-CV43+CR43</f>
        <v>0</v>
      </c>
      <c r="CY43" s="129"/>
      <c r="CZ43" s="125">
        <f t="shared" ref="CZ43:CZ106" si="112">CY43-CS43</f>
        <v>0</v>
      </c>
      <c r="DA43" s="27">
        <v>5.04</v>
      </c>
      <c r="DB43" s="37">
        <f t="shared" ref="DB43:DB102" si="113">DA43*CZ43</f>
        <v>0</v>
      </c>
      <c r="DC43" s="53"/>
      <c r="DD43" s="111">
        <f t="shared" ref="DD43:DD48" si="114">DC43-DB43+CX43</f>
        <v>0</v>
      </c>
      <c r="DE43" s="129"/>
      <c r="DF43" s="125">
        <f t="shared" ref="DF43:DF106" si="115">DE43-CY43</f>
        <v>0</v>
      </c>
      <c r="DG43" s="27">
        <v>5.29</v>
      </c>
      <c r="DH43" s="37">
        <f t="shared" ref="DH43:DH102" si="116">DG43*DF43</f>
        <v>0</v>
      </c>
      <c r="DI43" s="53"/>
      <c r="DJ43" s="111">
        <f t="shared" ref="DJ43:DJ48" si="117">DI43-DH43+DD43</f>
        <v>0</v>
      </c>
    </row>
    <row r="44" spans="1:114" ht="13.9" customHeight="1" x14ac:dyDescent="0.25">
      <c r="A44" s="97" t="s">
        <v>65</v>
      </c>
      <c r="B44" s="5">
        <v>42</v>
      </c>
      <c r="C44" s="23">
        <v>242.87</v>
      </c>
      <c r="D44" s="2"/>
      <c r="E44" s="2">
        <v>0</v>
      </c>
      <c r="F44" s="2">
        <v>0</v>
      </c>
      <c r="G44" s="2">
        <v>5</v>
      </c>
      <c r="H44" s="2">
        <v>5</v>
      </c>
      <c r="I44" s="2">
        <v>6</v>
      </c>
      <c r="J44" s="2">
        <v>6</v>
      </c>
      <c r="K44" s="2">
        <v>6</v>
      </c>
      <c r="L44" s="2">
        <v>44</v>
      </c>
      <c r="M44" s="2">
        <v>87</v>
      </c>
      <c r="N44" s="2">
        <v>104</v>
      </c>
      <c r="O44" s="2">
        <v>116</v>
      </c>
      <c r="P44" s="2">
        <v>126</v>
      </c>
      <c r="Q44" s="2">
        <v>145</v>
      </c>
      <c r="R44" s="2">
        <v>146</v>
      </c>
      <c r="S44" s="2">
        <v>147</v>
      </c>
      <c r="T44" s="2">
        <v>147</v>
      </c>
      <c r="U44" s="2">
        <v>147</v>
      </c>
      <c r="V44" s="2">
        <v>147</v>
      </c>
      <c r="W44" s="2">
        <v>148</v>
      </c>
      <c r="X44" s="2">
        <v>151</v>
      </c>
      <c r="Y44" s="2">
        <v>173</v>
      </c>
      <c r="Z44" s="20">
        <f>Y44-X44</f>
        <v>22</v>
      </c>
      <c r="AA44" s="21">
        <v>4.8099999999999996</v>
      </c>
      <c r="AB44" s="22">
        <f t="shared" si="14"/>
        <v>105.82</v>
      </c>
      <c r="AC44" s="22"/>
      <c r="AD44" s="23">
        <f>C44+AC44-AB44</f>
        <v>137.05000000000001</v>
      </c>
      <c r="AE44" s="49">
        <v>224</v>
      </c>
      <c r="AF44" s="36">
        <f t="shared" si="0"/>
        <v>51</v>
      </c>
      <c r="AG44" s="27">
        <v>4.8099999999999996</v>
      </c>
      <c r="AH44" s="37">
        <f t="shared" si="15"/>
        <v>245.30999999999997</v>
      </c>
      <c r="AI44" s="53">
        <v>500</v>
      </c>
      <c r="AJ44" s="37">
        <f t="shared" si="16"/>
        <v>391.74</v>
      </c>
      <c r="AK44" s="49">
        <v>249</v>
      </c>
      <c r="AL44" s="36">
        <f t="shared" si="1"/>
        <v>25</v>
      </c>
      <c r="AM44" s="27">
        <v>5.04</v>
      </c>
      <c r="AN44" s="37">
        <f t="shared" si="17"/>
        <v>126</v>
      </c>
      <c r="AO44" s="53"/>
      <c r="AP44" s="59">
        <f t="shared" si="18"/>
        <v>265.74</v>
      </c>
      <c r="AQ44" s="49">
        <v>259.26</v>
      </c>
      <c r="AR44" s="36">
        <f t="shared" si="2"/>
        <v>10.259999999999991</v>
      </c>
      <c r="AS44" s="27">
        <v>5.04</v>
      </c>
      <c r="AT44" s="37">
        <f t="shared" si="19"/>
        <v>51.710399999999957</v>
      </c>
      <c r="AU44" s="53"/>
      <c r="AV44" s="111">
        <f t="shared" si="76"/>
        <v>214.02960000000004</v>
      </c>
      <c r="AW44" s="49">
        <v>290</v>
      </c>
      <c r="AX44" s="36">
        <f t="shared" si="21"/>
        <v>30.740000000000009</v>
      </c>
      <c r="AY44" s="27">
        <v>5.04</v>
      </c>
      <c r="AZ44" s="37">
        <f t="shared" si="59"/>
        <v>154.92960000000005</v>
      </c>
      <c r="BA44" s="53"/>
      <c r="BB44" s="122">
        <f t="shared" si="77"/>
        <v>59.099999999999994</v>
      </c>
      <c r="BC44" s="129">
        <v>338</v>
      </c>
      <c r="BD44" s="125">
        <f t="shared" si="80"/>
        <v>48</v>
      </c>
      <c r="BE44" s="27">
        <v>5.04</v>
      </c>
      <c r="BF44" s="37">
        <f t="shared" si="81"/>
        <v>241.92000000000002</v>
      </c>
      <c r="BG44" s="53"/>
      <c r="BH44" s="121">
        <f t="shared" si="100"/>
        <v>-182.82000000000002</v>
      </c>
      <c r="BI44" s="129">
        <v>360</v>
      </c>
      <c r="BJ44" s="125">
        <f t="shared" si="82"/>
        <v>22</v>
      </c>
      <c r="BK44" s="27">
        <v>5.04</v>
      </c>
      <c r="BL44" s="37">
        <f t="shared" si="83"/>
        <v>110.88</v>
      </c>
      <c r="BM44" s="53"/>
      <c r="BN44" s="58">
        <f t="shared" si="101"/>
        <v>-293.70000000000005</v>
      </c>
      <c r="BO44" s="129">
        <v>360</v>
      </c>
      <c r="BP44" s="125">
        <f t="shared" si="84"/>
        <v>0</v>
      </c>
      <c r="BQ44" s="27">
        <v>5.04</v>
      </c>
      <c r="BR44" s="37">
        <f t="shared" si="85"/>
        <v>0</v>
      </c>
      <c r="BS44" s="53"/>
      <c r="BT44" s="58">
        <f t="shared" si="102"/>
        <v>-293.70000000000005</v>
      </c>
      <c r="BU44" s="129">
        <v>360</v>
      </c>
      <c r="BV44" s="125">
        <f t="shared" si="86"/>
        <v>0</v>
      </c>
      <c r="BW44" s="27">
        <v>5.04</v>
      </c>
      <c r="BX44" s="37">
        <f t="shared" si="87"/>
        <v>0</v>
      </c>
      <c r="BY44" s="53"/>
      <c r="BZ44" s="58">
        <f t="shared" si="103"/>
        <v>-293.70000000000005</v>
      </c>
      <c r="CA44" s="129">
        <v>360</v>
      </c>
      <c r="CB44" s="125">
        <f t="shared" si="88"/>
        <v>0</v>
      </c>
      <c r="CC44" s="27">
        <v>5.04</v>
      </c>
      <c r="CD44" s="37">
        <f t="shared" si="89"/>
        <v>0</v>
      </c>
      <c r="CE44" s="53"/>
      <c r="CF44" s="58">
        <f t="shared" si="104"/>
        <v>-293.70000000000005</v>
      </c>
      <c r="CG44" s="129">
        <v>360</v>
      </c>
      <c r="CH44" s="125">
        <f t="shared" si="90"/>
        <v>0</v>
      </c>
      <c r="CI44" s="27">
        <v>5.04</v>
      </c>
      <c r="CJ44" s="37">
        <f t="shared" si="91"/>
        <v>0</v>
      </c>
      <c r="CK44" s="53"/>
      <c r="CL44" s="58">
        <f t="shared" si="105"/>
        <v>-293.70000000000005</v>
      </c>
      <c r="CM44" s="129">
        <v>372</v>
      </c>
      <c r="CN44" s="125">
        <f t="shared" si="106"/>
        <v>12</v>
      </c>
      <c r="CO44" s="27">
        <v>5.04</v>
      </c>
      <c r="CP44" s="37">
        <f t="shared" si="107"/>
        <v>60.480000000000004</v>
      </c>
      <c r="CQ44" s="53"/>
      <c r="CR44" s="58">
        <f t="shared" si="108"/>
        <v>-354.18000000000006</v>
      </c>
      <c r="CS44" s="129">
        <v>403</v>
      </c>
      <c r="CT44" s="125">
        <f t="shared" si="109"/>
        <v>31</v>
      </c>
      <c r="CU44" s="27">
        <v>5.04</v>
      </c>
      <c r="CV44" s="37">
        <f t="shared" si="110"/>
        <v>156.24</v>
      </c>
      <c r="CW44" s="53">
        <v>1000</v>
      </c>
      <c r="CX44" s="111">
        <f t="shared" si="111"/>
        <v>489.57999999999993</v>
      </c>
      <c r="CY44" s="129">
        <v>454</v>
      </c>
      <c r="CZ44" s="125">
        <f t="shared" si="112"/>
        <v>51</v>
      </c>
      <c r="DA44" s="27">
        <v>5.04</v>
      </c>
      <c r="DB44" s="37">
        <f t="shared" si="113"/>
        <v>257.04000000000002</v>
      </c>
      <c r="DC44" s="53"/>
      <c r="DD44" s="111">
        <f t="shared" si="114"/>
        <v>232.53999999999991</v>
      </c>
      <c r="DE44" s="129">
        <v>465</v>
      </c>
      <c r="DF44" s="125">
        <f t="shared" si="115"/>
        <v>11</v>
      </c>
      <c r="DG44" s="27">
        <v>5.29</v>
      </c>
      <c r="DH44" s="37">
        <f t="shared" si="116"/>
        <v>58.19</v>
      </c>
      <c r="DI44" s="53"/>
      <c r="DJ44" s="111">
        <f t="shared" si="117"/>
        <v>174.34999999999991</v>
      </c>
    </row>
    <row r="45" spans="1:114" ht="13.9" customHeight="1" x14ac:dyDescent="0.25">
      <c r="A45" s="97" t="s">
        <v>66</v>
      </c>
      <c r="B45" s="5">
        <v>43</v>
      </c>
      <c r="C45" s="17">
        <v>-35.78</v>
      </c>
      <c r="D45" s="71">
        <v>11</v>
      </c>
      <c r="E45" s="62">
        <v>35</v>
      </c>
      <c r="F45" s="71">
        <v>87</v>
      </c>
      <c r="G45" s="71">
        <v>149</v>
      </c>
      <c r="H45" s="71">
        <v>197</v>
      </c>
      <c r="I45" s="71">
        <v>240</v>
      </c>
      <c r="J45" s="71">
        <v>181</v>
      </c>
      <c r="K45" s="71">
        <v>262</v>
      </c>
      <c r="L45" s="71">
        <v>597</v>
      </c>
      <c r="M45" s="71">
        <v>763</v>
      </c>
      <c r="N45" s="71">
        <v>876</v>
      </c>
      <c r="O45" s="71">
        <v>950</v>
      </c>
      <c r="P45" s="71">
        <v>1041</v>
      </c>
      <c r="Q45" s="71">
        <v>1131</v>
      </c>
      <c r="R45" s="71">
        <v>1272</v>
      </c>
      <c r="S45" s="71">
        <v>1447</v>
      </c>
      <c r="T45" s="71">
        <v>1575</v>
      </c>
      <c r="U45" s="71">
        <v>1769</v>
      </c>
      <c r="V45" s="71">
        <v>2026</v>
      </c>
      <c r="W45" s="71">
        <v>2379</v>
      </c>
      <c r="X45" s="71">
        <v>2630</v>
      </c>
      <c r="Y45" s="71">
        <v>2807</v>
      </c>
      <c r="Z45" s="63">
        <f>Y45-X45</f>
        <v>177</v>
      </c>
      <c r="AA45" s="64">
        <v>4.8099999999999996</v>
      </c>
      <c r="AB45" s="65">
        <f t="shared" si="14"/>
        <v>851.36999999999989</v>
      </c>
      <c r="AC45" s="65">
        <v>2050</v>
      </c>
      <c r="AD45" s="17">
        <f>C45+AC45-AB45</f>
        <v>1162.8500000000001</v>
      </c>
      <c r="AE45" s="66">
        <v>2940</v>
      </c>
      <c r="AF45" s="67">
        <f t="shared" si="0"/>
        <v>133</v>
      </c>
      <c r="AG45" s="68">
        <v>4.8099999999999996</v>
      </c>
      <c r="AH45" s="57">
        <f t="shared" si="15"/>
        <v>639.7299999999999</v>
      </c>
      <c r="AI45" s="69"/>
      <c r="AJ45" s="57">
        <f t="shared" si="16"/>
        <v>523.12000000000023</v>
      </c>
      <c r="AK45" s="66">
        <v>2940</v>
      </c>
      <c r="AL45" s="67">
        <f t="shared" si="1"/>
        <v>0</v>
      </c>
      <c r="AM45" s="68">
        <v>5.04</v>
      </c>
      <c r="AN45" s="57">
        <f t="shared" si="17"/>
        <v>0</v>
      </c>
      <c r="AO45" s="69"/>
      <c r="AP45" s="57">
        <f t="shared" si="18"/>
        <v>523.12000000000023</v>
      </c>
      <c r="AQ45" s="66">
        <v>3159.78</v>
      </c>
      <c r="AR45" s="67">
        <f t="shared" si="2"/>
        <v>219.7800000000002</v>
      </c>
      <c r="AS45" s="68">
        <v>5.04</v>
      </c>
      <c r="AT45" s="57">
        <f t="shared" si="19"/>
        <v>1107.6912000000011</v>
      </c>
      <c r="AU45" s="69"/>
      <c r="AV45" s="57">
        <f t="shared" si="76"/>
        <v>-584.57120000000089</v>
      </c>
      <c r="AW45" s="66">
        <v>3303</v>
      </c>
      <c r="AX45" s="67">
        <f t="shared" si="21"/>
        <v>143.2199999999998</v>
      </c>
      <c r="AY45" s="68">
        <v>5.04</v>
      </c>
      <c r="AZ45" s="57">
        <f t="shared" si="59"/>
        <v>721.82879999999898</v>
      </c>
      <c r="BA45" s="69">
        <v>1000</v>
      </c>
      <c r="BB45" s="120">
        <f t="shared" si="77"/>
        <v>-306.39999999999986</v>
      </c>
      <c r="BC45" s="130">
        <v>3547</v>
      </c>
      <c r="BD45" s="126">
        <f t="shared" si="80"/>
        <v>244</v>
      </c>
      <c r="BE45" s="68">
        <v>5.04</v>
      </c>
      <c r="BF45" s="57">
        <f t="shared" si="81"/>
        <v>1229.76</v>
      </c>
      <c r="BG45" s="69"/>
      <c r="BH45" s="120">
        <f t="shared" si="100"/>
        <v>-1536.1599999999999</v>
      </c>
      <c r="BI45" s="130">
        <v>3838</v>
      </c>
      <c r="BJ45" s="126">
        <f t="shared" si="82"/>
        <v>291</v>
      </c>
      <c r="BK45" s="68">
        <v>5.04</v>
      </c>
      <c r="BL45" s="57">
        <f t="shared" si="83"/>
        <v>1466.64</v>
      </c>
      <c r="BM45" s="69"/>
      <c r="BN45" s="57">
        <f t="shared" si="101"/>
        <v>-3002.8</v>
      </c>
      <c r="BO45" s="130">
        <v>4176</v>
      </c>
      <c r="BP45" s="126">
        <f t="shared" si="84"/>
        <v>338</v>
      </c>
      <c r="BQ45" s="68">
        <v>5.04</v>
      </c>
      <c r="BR45" s="57">
        <f t="shared" si="85"/>
        <v>1703.52</v>
      </c>
      <c r="BS45" s="69"/>
      <c r="BT45" s="57">
        <f t="shared" si="102"/>
        <v>-4706.32</v>
      </c>
      <c r="BU45" s="130">
        <v>4442</v>
      </c>
      <c r="BV45" s="126">
        <f t="shared" si="86"/>
        <v>266</v>
      </c>
      <c r="BW45" s="68">
        <v>5.04</v>
      </c>
      <c r="BX45" s="57">
        <f t="shared" si="87"/>
        <v>1340.64</v>
      </c>
      <c r="BY45" s="69">
        <v>3000</v>
      </c>
      <c r="BZ45" s="57">
        <f t="shared" si="103"/>
        <v>-3046.96</v>
      </c>
      <c r="CA45" s="131">
        <v>4791</v>
      </c>
      <c r="CB45" s="127">
        <f t="shared" si="88"/>
        <v>349</v>
      </c>
      <c r="CC45" s="18">
        <v>5.04</v>
      </c>
      <c r="CD45" s="59">
        <f t="shared" si="89"/>
        <v>1758.96</v>
      </c>
      <c r="CE45" s="106">
        <v>5000</v>
      </c>
      <c r="CF45" s="111">
        <f t="shared" si="104"/>
        <v>194.07999999999993</v>
      </c>
      <c r="CG45" s="131">
        <v>5038</v>
      </c>
      <c r="CH45" s="127">
        <f t="shared" si="90"/>
        <v>247</v>
      </c>
      <c r="CI45" s="18">
        <v>5.04</v>
      </c>
      <c r="CJ45" s="59">
        <f t="shared" si="91"/>
        <v>1244.8800000000001</v>
      </c>
      <c r="CK45" s="106"/>
      <c r="CL45" s="57">
        <f t="shared" si="105"/>
        <v>-1050.8000000000002</v>
      </c>
      <c r="CM45" s="131">
        <v>5245</v>
      </c>
      <c r="CN45" s="127">
        <f t="shared" si="106"/>
        <v>207</v>
      </c>
      <c r="CO45" s="18">
        <v>5.04</v>
      </c>
      <c r="CP45" s="59">
        <f t="shared" si="107"/>
        <v>1043.28</v>
      </c>
      <c r="CQ45" s="106">
        <v>3000</v>
      </c>
      <c r="CR45" s="111">
        <f t="shared" si="108"/>
        <v>905.91999999999985</v>
      </c>
      <c r="CS45" s="131">
        <v>5342</v>
      </c>
      <c r="CT45" s="127">
        <f t="shared" si="109"/>
        <v>97</v>
      </c>
      <c r="CU45" s="18">
        <v>5.04</v>
      </c>
      <c r="CV45" s="59">
        <f t="shared" si="110"/>
        <v>488.88</v>
      </c>
      <c r="CW45" s="106">
        <v>1000</v>
      </c>
      <c r="CX45" s="111">
        <f t="shared" si="111"/>
        <v>1417.04</v>
      </c>
      <c r="CY45" s="131">
        <v>5451</v>
      </c>
      <c r="CZ45" s="127">
        <f t="shared" si="112"/>
        <v>109</v>
      </c>
      <c r="DA45" s="18">
        <v>5.04</v>
      </c>
      <c r="DB45" s="59">
        <f t="shared" si="113"/>
        <v>549.36</v>
      </c>
      <c r="DC45" s="106"/>
      <c r="DD45" s="111">
        <f t="shared" si="114"/>
        <v>867.68</v>
      </c>
      <c r="DE45" s="131">
        <v>5558</v>
      </c>
      <c r="DF45" s="127">
        <f t="shared" si="115"/>
        <v>107</v>
      </c>
      <c r="DG45" s="27">
        <v>5.29</v>
      </c>
      <c r="DH45" s="59">
        <f t="shared" si="116"/>
        <v>566.03</v>
      </c>
      <c r="DI45" s="106">
        <v>2000</v>
      </c>
      <c r="DJ45" s="111">
        <f t="shared" si="117"/>
        <v>2301.65</v>
      </c>
    </row>
    <row r="46" spans="1:114" ht="13.9" hidden="1" customHeight="1" x14ac:dyDescent="0.25">
      <c r="A46" s="100"/>
      <c r="B46" s="9">
        <v>44</v>
      </c>
      <c r="C46" s="8"/>
      <c r="D46" s="9"/>
      <c r="E46" s="10"/>
      <c r="F46" s="10"/>
      <c r="G46" s="10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8"/>
      <c r="Y46" s="8"/>
      <c r="Z46" s="9"/>
      <c r="AA46" s="9"/>
      <c r="AB46" s="8"/>
      <c r="AC46" s="14"/>
      <c r="AD46" s="8"/>
      <c r="AE46" s="49"/>
      <c r="AF46" s="36">
        <f t="shared" si="0"/>
        <v>0</v>
      </c>
      <c r="AG46" s="27">
        <v>4.8099999999999996</v>
      </c>
      <c r="AH46" s="37">
        <f t="shared" si="15"/>
        <v>0</v>
      </c>
      <c r="AI46" s="53"/>
      <c r="AJ46" s="37">
        <f t="shared" si="16"/>
        <v>0</v>
      </c>
      <c r="AK46" s="49"/>
      <c r="AL46" s="36">
        <f t="shared" si="1"/>
        <v>0</v>
      </c>
      <c r="AM46" s="27">
        <v>5.04</v>
      </c>
      <c r="AN46" s="37">
        <f t="shared" si="17"/>
        <v>0</v>
      </c>
      <c r="AO46" s="53"/>
      <c r="AP46" s="59">
        <f t="shared" si="18"/>
        <v>0</v>
      </c>
      <c r="AQ46" s="49"/>
      <c r="AR46" s="36">
        <f t="shared" si="2"/>
        <v>0</v>
      </c>
      <c r="AS46" s="27">
        <v>5.04</v>
      </c>
      <c r="AT46" s="37">
        <f t="shared" si="19"/>
        <v>0</v>
      </c>
      <c r="AU46" s="53"/>
      <c r="AV46" s="59">
        <f t="shared" si="76"/>
        <v>0</v>
      </c>
      <c r="AW46" s="49"/>
      <c r="AX46" s="36">
        <f t="shared" si="21"/>
        <v>0</v>
      </c>
      <c r="AY46" s="27">
        <v>5.04</v>
      </c>
      <c r="AZ46" s="37">
        <f t="shared" si="59"/>
        <v>0</v>
      </c>
      <c r="BA46" s="53"/>
      <c r="BB46" s="122">
        <f t="shared" si="77"/>
        <v>0</v>
      </c>
      <c r="BC46" s="129"/>
      <c r="BD46" s="125">
        <f t="shared" si="80"/>
        <v>0</v>
      </c>
      <c r="BE46" s="27">
        <v>5.04</v>
      </c>
      <c r="BF46" s="37">
        <f t="shared" si="81"/>
        <v>0</v>
      </c>
      <c r="BG46" s="53"/>
      <c r="BH46" s="122">
        <f t="shared" si="100"/>
        <v>0</v>
      </c>
      <c r="BI46" s="129"/>
      <c r="BJ46" s="125">
        <f t="shared" si="82"/>
        <v>0</v>
      </c>
      <c r="BK46" s="27">
        <v>5.04</v>
      </c>
      <c r="BL46" s="37">
        <f t="shared" si="83"/>
        <v>0</v>
      </c>
      <c r="BM46" s="53"/>
      <c r="BN46" s="111">
        <f t="shared" si="101"/>
        <v>0</v>
      </c>
      <c r="BO46" s="129"/>
      <c r="BP46" s="125">
        <f t="shared" si="84"/>
        <v>0</v>
      </c>
      <c r="BQ46" s="27">
        <v>5.04</v>
      </c>
      <c r="BR46" s="37">
        <f t="shared" si="85"/>
        <v>0</v>
      </c>
      <c r="BS46" s="53"/>
      <c r="BT46" s="111">
        <f t="shared" si="102"/>
        <v>0</v>
      </c>
      <c r="BU46" s="129"/>
      <c r="BV46" s="125">
        <f t="shared" si="86"/>
        <v>0</v>
      </c>
      <c r="BW46" s="27">
        <v>5.04</v>
      </c>
      <c r="BX46" s="37">
        <f t="shared" si="87"/>
        <v>0</v>
      </c>
      <c r="BY46" s="53"/>
      <c r="BZ46" s="111">
        <f t="shared" si="103"/>
        <v>0</v>
      </c>
      <c r="CA46" s="129"/>
      <c r="CB46" s="125">
        <f t="shared" si="88"/>
        <v>0</v>
      </c>
      <c r="CC46" s="27">
        <v>5.04</v>
      </c>
      <c r="CD46" s="37">
        <f t="shared" si="89"/>
        <v>0</v>
      </c>
      <c r="CE46" s="53"/>
      <c r="CF46" s="111">
        <f t="shared" si="104"/>
        <v>0</v>
      </c>
      <c r="CG46" s="129"/>
      <c r="CH46" s="125">
        <f t="shared" si="90"/>
        <v>0</v>
      </c>
      <c r="CI46" s="27">
        <v>5.04</v>
      </c>
      <c r="CJ46" s="37">
        <f t="shared" si="91"/>
        <v>0</v>
      </c>
      <c r="CK46" s="53"/>
      <c r="CL46" s="111">
        <f t="shared" si="105"/>
        <v>0</v>
      </c>
      <c r="CM46" s="129"/>
      <c r="CN46" s="125">
        <f t="shared" si="106"/>
        <v>0</v>
      </c>
      <c r="CO46" s="27">
        <v>5.04</v>
      </c>
      <c r="CP46" s="37">
        <f t="shared" si="107"/>
        <v>0</v>
      </c>
      <c r="CQ46" s="53"/>
      <c r="CR46" s="111">
        <f t="shared" si="108"/>
        <v>0</v>
      </c>
      <c r="CS46" s="129"/>
      <c r="CT46" s="125">
        <f t="shared" si="109"/>
        <v>0</v>
      </c>
      <c r="CU46" s="27">
        <v>5.04</v>
      </c>
      <c r="CV46" s="37">
        <f t="shared" si="110"/>
        <v>0</v>
      </c>
      <c r="CW46" s="53"/>
      <c r="CX46" s="111">
        <f t="shared" si="111"/>
        <v>0</v>
      </c>
      <c r="CY46" s="129"/>
      <c r="CZ46" s="125">
        <f t="shared" si="112"/>
        <v>0</v>
      </c>
      <c r="DA46" s="27">
        <v>5.04</v>
      </c>
      <c r="DB46" s="37">
        <f t="shared" si="113"/>
        <v>0</v>
      </c>
      <c r="DC46" s="53"/>
      <c r="DD46" s="111">
        <f t="shared" si="114"/>
        <v>0</v>
      </c>
      <c r="DE46" s="129"/>
      <c r="DF46" s="125">
        <f t="shared" si="115"/>
        <v>0</v>
      </c>
      <c r="DG46" s="27">
        <v>5.29</v>
      </c>
      <c r="DH46" s="37">
        <f t="shared" si="116"/>
        <v>0</v>
      </c>
      <c r="DI46" s="53"/>
      <c r="DJ46" s="111">
        <f t="shared" si="117"/>
        <v>0</v>
      </c>
    </row>
    <row r="47" spans="1:114" ht="13.9" hidden="1" customHeight="1" x14ac:dyDescent="0.25">
      <c r="A47" s="100"/>
      <c r="B47" s="9">
        <v>45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15"/>
        <v>0</v>
      </c>
      <c r="AI47" s="53"/>
      <c r="AJ47" s="37">
        <f t="shared" si="16"/>
        <v>0</v>
      </c>
      <c r="AK47" s="49"/>
      <c r="AL47" s="36">
        <f t="shared" si="1"/>
        <v>0</v>
      </c>
      <c r="AM47" s="27">
        <v>5.04</v>
      </c>
      <c r="AN47" s="37">
        <f t="shared" si="17"/>
        <v>0</v>
      </c>
      <c r="AO47" s="53"/>
      <c r="AP47" s="59">
        <f t="shared" si="18"/>
        <v>0</v>
      </c>
      <c r="AQ47" s="49"/>
      <c r="AR47" s="36">
        <f t="shared" si="2"/>
        <v>0</v>
      </c>
      <c r="AS47" s="27">
        <v>5.04</v>
      </c>
      <c r="AT47" s="37">
        <f t="shared" si="19"/>
        <v>0</v>
      </c>
      <c r="AU47" s="53"/>
      <c r="AV47" s="59">
        <f t="shared" si="76"/>
        <v>0</v>
      </c>
      <c r="AW47" s="49"/>
      <c r="AX47" s="36">
        <f t="shared" si="21"/>
        <v>0</v>
      </c>
      <c r="AY47" s="27">
        <v>5.04</v>
      </c>
      <c r="AZ47" s="37">
        <f t="shared" si="59"/>
        <v>0</v>
      </c>
      <c r="BA47" s="53"/>
      <c r="BB47" s="122">
        <f t="shared" si="77"/>
        <v>0</v>
      </c>
      <c r="BC47" s="129"/>
      <c r="BD47" s="125">
        <f t="shared" si="80"/>
        <v>0</v>
      </c>
      <c r="BE47" s="27">
        <v>5.04</v>
      </c>
      <c r="BF47" s="37">
        <f t="shared" si="81"/>
        <v>0</v>
      </c>
      <c r="BG47" s="53"/>
      <c r="BH47" s="122">
        <f t="shared" si="100"/>
        <v>0</v>
      </c>
      <c r="BI47" s="129"/>
      <c r="BJ47" s="125">
        <f t="shared" si="82"/>
        <v>0</v>
      </c>
      <c r="BK47" s="27">
        <v>5.04</v>
      </c>
      <c r="BL47" s="37">
        <f t="shared" si="83"/>
        <v>0</v>
      </c>
      <c r="BM47" s="53"/>
      <c r="BN47" s="111">
        <f t="shared" si="101"/>
        <v>0</v>
      </c>
      <c r="BO47" s="129"/>
      <c r="BP47" s="125">
        <f t="shared" si="84"/>
        <v>0</v>
      </c>
      <c r="BQ47" s="27">
        <v>5.04</v>
      </c>
      <c r="BR47" s="37">
        <f t="shared" si="85"/>
        <v>0</v>
      </c>
      <c r="BS47" s="53"/>
      <c r="BT47" s="111">
        <f t="shared" si="102"/>
        <v>0</v>
      </c>
      <c r="BU47" s="129"/>
      <c r="BV47" s="125">
        <f t="shared" si="86"/>
        <v>0</v>
      </c>
      <c r="BW47" s="27">
        <v>5.04</v>
      </c>
      <c r="BX47" s="37">
        <f t="shared" si="87"/>
        <v>0</v>
      </c>
      <c r="BY47" s="53"/>
      <c r="BZ47" s="111">
        <f t="shared" si="103"/>
        <v>0</v>
      </c>
      <c r="CA47" s="129"/>
      <c r="CB47" s="125">
        <f t="shared" si="88"/>
        <v>0</v>
      </c>
      <c r="CC47" s="27">
        <v>5.04</v>
      </c>
      <c r="CD47" s="37">
        <f t="shared" si="89"/>
        <v>0</v>
      </c>
      <c r="CE47" s="53"/>
      <c r="CF47" s="111">
        <f t="shared" si="104"/>
        <v>0</v>
      </c>
      <c r="CG47" s="129"/>
      <c r="CH47" s="125">
        <f t="shared" si="90"/>
        <v>0</v>
      </c>
      <c r="CI47" s="27">
        <v>5.04</v>
      </c>
      <c r="CJ47" s="37">
        <f t="shared" si="91"/>
        <v>0</v>
      </c>
      <c r="CK47" s="53"/>
      <c r="CL47" s="111">
        <f t="shared" si="105"/>
        <v>0</v>
      </c>
      <c r="CM47" s="129"/>
      <c r="CN47" s="125">
        <f t="shared" si="106"/>
        <v>0</v>
      </c>
      <c r="CO47" s="27">
        <v>5.04</v>
      </c>
      <c r="CP47" s="37">
        <f t="shared" si="107"/>
        <v>0</v>
      </c>
      <c r="CQ47" s="53"/>
      <c r="CR47" s="111">
        <f t="shared" si="108"/>
        <v>0</v>
      </c>
      <c r="CS47" s="129"/>
      <c r="CT47" s="125">
        <f t="shared" si="109"/>
        <v>0</v>
      </c>
      <c r="CU47" s="27">
        <v>5.04</v>
      </c>
      <c r="CV47" s="37">
        <f t="shared" si="110"/>
        <v>0</v>
      </c>
      <c r="CW47" s="53"/>
      <c r="CX47" s="111">
        <f t="shared" si="111"/>
        <v>0</v>
      </c>
      <c r="CY47" s="129"/>
      <c r="CZ47" s="125">
        <f t="shared" si="112"/>
        <v>0</v>
      </c>
      <c r="DA47" s="27">
        <v>5.04</v>
      </c>
      <c r="DB47" s="37">
        <f t="shared" si="113"/>
        <v>0</v>
      </c>
      <c r="DC47" s="53"/>
      <c r="DD47" s="111">
        <f t="shared" si="114"/>
        <v>0</v>
      </c>
      <c r="DE47" s="129"/>
      <c r="DF47" s="125">
        <f t="shared" si="115"/>
        <v>0</v>
      </c>
      <c r="DG47" s="27">
        <v>5.29</v>
      </c>
      <c r="DH47" s="37">
        <f t="shared" si="116"/>
        <v>0</v>
      </c>
      <c r="DI47" s="53"/>
      <c r="DJ47" s="111">
        <f t="shared" si="117"/>
        <v>0</v>
      </c>
    </row>
    <row r="48" spans="1:114" ht="13.9" hidden="1" customHeight="1" x14ac:dyDescent="0.25">
      <c r="A48" s="97" t="s">
        <v>125</v>
      </c>
      <c r="B48" s="9">
        <v>46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15"/>
        <v>0</v>
      </c>
      <c r="AI48" s="53"/>
      <c r="AJ48" s="37">
        <f t="shared" si="16"/>
        <v>0</v>
      </c>
      <c r="AK48" s="49"/>
      <c r="AL48" s="36">
        <f t="shared" si="1"/>
        <v>0</v>
      </c>
      <c r="AM48" s="27">
        <v>5.04</v>
      </c>
      <c r="AN48" s="37">
        <f t="shared" si="17"/>
        <v>0</v>
      </c>
      <c r="AO48" s="53"/>
      <c r="AP48" s="59">
        <f t="shared" si="18"/>
        <v>0</v>
      </c>
      <c r="AQ48" s="49"/>
      <c r="AR48" s="36">
        <f t="shared" si="2"/>
        <v>0</v>
      </c>
      <c r="AS48" s="27">
        <v>5.04</v>
      </c>
      <c r="AT48" s="37">
        <f t="shared" si="19"/>
        <v>0</v>
      </c>
      <c r="AU48" s="53"/>
      <c r="AV48" s="59">
        <f t="shared" si="76"/>
        <v>0</v>
      </c>
      <c r="AW48" s="49">
        <v>0</v>
      </c>
      <c r="AX48" s="36">
        <f t="shared" si="21"/>
        <v>0</v>
      </c>
      <c r="AY48" s="27">
        <v>5.04</v>
      </c>
      <c r="AZ48" s="37">
        <f t="shared" si="59"/>
        <v>0</v>
      </c>
      <c r="BA48" s="53"/>
      <c r="BB48" s="122">
        <f t="shared" si="77"/>
        <v>0</v>
      </c>
      <c r="BC48" s="129"/>
      <c r="BD48" s="125">
        <f t="shared" si="80"/>
        <v>0</v>
      </c>
      <c r="BE48" s="27">
        <v>5.04</v>
      </c>
      <c r="BF48" s="37">
        <f t="shared" si="81"/>
        <v>0</v>
      </c>
      <c r="BG48" s="53"/>
      <c r="BH48" s="122">
        <f t="shared" si="100"/>
        <v>0</v>
      </c>
      <c r="BI48" s="129"/>
      <c r="BJ48" s="125">
        <f t="shared" si="82"/>
        <v>0</v>
      </c>
      <c r="BK48" s="27">
        <v>5.04</v>
      </c>
      <c r="BL48" s="37">
        <f t="shared" si="83"/>
        <v>0</v>
      </c>
      <c r="BM48" s="53"/>
      <c r="BN48" s="111">
        <f t="shared" si="101"/>
        <v>0</v>
      </c>
      <c r="BO48" s="129"/>
      <c r="BP48" s="125">
        <f t="shared" si="84"/>
        <v>0</v>
      </c>
      <c r="BQ48" s="27">
        <v>5.04</v>
      </c>
      <c r="BR48" s="37">
        <f t="shared" si="85"/>
        <v>0</v>
      </c>
      <c r="BS48" s="53"/>
      <c r="BT48" s="111">
        <f t="shared" si="102"/>
        <v>0</v>
      </c>
      <c r="BU48" s="129"/>
      <c r="BV48" s="125">
        <f t="shared" si="86"/>
        <v>0</v>
      </c>
      <c r="BW48" s="27">
        <v>5.04</v>
      </c>
      <c r="BX48" s="37">
        <f t="shared" si="87"/>
        <v>0</v>
      </c>
      <c r="BY48" s="53"/>
      <c r="BZ48" s="111">
        <f t="shared" si="103"/>
        <v>0</v>
      </c>
      <c r="CA48" s="129"/>
      <c r="CB48" s="125">
        <f t="shared" si="88"/>
        <v>0</v>
      </c>
      <c r="CC48" s="27">
        <v>5.04</v>
      </c>
      <c r="CD48" s="37">
        <f t="shared" si="89"/>
        <v>0</v>
      </c>
      <c r="CE48" s="53"/>
      <c r="CF48" s="111">
        <f t="shared" si="104"/>
        <v>0</v>
      </c>
      <c r="CG48" s="129"/>
      <c r="CH48" s="125">
        <f t="shared" si="90"/>
        <v>0</v>
      </c>
      <c r="CI48" s="27">
        <v>5.04</v>
      </c>
      <c r="CJ48" s="37">
        <f t="shared" si="91"/>
        <v>0</v>
      </c>
      <c r="CK48" s="53"/>
      <c r="CL48" s="111">
        <f t="shared" si="105"/>
        <v>0</v>
      </c>
      <c r="CM48" s="129"/>
      <c r="CN48" s="125">
        <f t="shared" si="106"/>
        <v>0</v>
      </c>
      <c r="CO48" s="27">
        <v>5.04</v>
      </c>
      <c r="CP48" s="37">
        <f t="shared" si="107"/>
        <v>0</v>
      </c>
      <c r="CQ48" s="53"/>
      <c r="CR48" s="111">
        <f t="shared" si="108"/>
        <v>0</v>
      </c>
      <c r="CS48" s="129"/>
      <c r="CT48" s="125">
        <f t="shared" si="109"/>
        <v>0</v>
      </c>
      <c r="CU48" s="27">
        <v>5.04</v>
      </c>
      <c r="CV48" s="37">
        <f t="shared" si="110"/>
        <v>0</v>
      </c>
      <c r="CW48" s="53"/>
      <c r="CX48" s="111">
        <f t="shared" si="111"/>
        <v>0</v>
      </c>
      <c r="CY48" s="129"/>
      <c r="CZ48" s="125">
        <f t="shared" si="112"/>
        <v>0</v>
      </c>
      <c r="DA48" s="27">
        <v>5.04</v>
      </c>
      <c r="DB48" s="37">
        <f t="shared" si="113"/>
        <v>0</v>
      </c>
      <c r="DC48" s="53"/>
      <c r="DD48" s="111">
        <f t="shared" si="114"/>
        <v>0</v>
      </c>
      <c r="DE48" s="129"/>
      <c r="DF48" s="125">
        <f t="shared" si="115"/>
        <v>0</v>
      </c>
      <c r="DG48" s="27">
        <v>5.29</v>
      </c>
      <c r="DH48" s="37">
        <f t="shared" si="116"/>
        <v>0</v>
      </c>
      <c r="DI48" s="53"/>
      <c r="DJ48" s="111">
        <f t="shared" si="117"/>
        <v>0</v>
      </c>
    </row>
    <row r="49" spans="1:114" ht="13.9" customHeight="1" x14ac:dyDescent="0.25">
      <c r="A49" s="98" t="s">
        <v>67</v>
      </c>
      <c r="B49" s="60">
        <v>47</v>
      </c>
      <c r="C49" s="17">
        <v>-3282.27</v>
      </c>
      <c r="D49" s="61"/>
      <c r="E49" s="62">
        <v>3</v>
      </c>
      <c r="F49" s="62">
        <v>132</v>
      </c>
      <c r="G49" s="62">
        <v>233</v>
      </c>
      <c r="H49" s="62">
        <v>233</v>
      </c>
      <c r="I49" s="62">
        <v>233</v>
      </c>
      <c r="J49" s="62">
        <v>293</v>
      </c>
      <c r="K49" s="62">
        <v>293</v>
      </c>
      <c r="L49" s="62">
        <v>430</v>
      </c>
      <c r="M49" s="62">
        <v>638</v>
      </c>
      <c r="N49" s="62">
        <v>721</v>
      </c>
      <c r="O49" s="62">
        <v>721</v>
      </c>
      <c r="P49" s="62">
        <v>862</v>
      </c>
      <c r="Q49" s="62">
        <v>1007</v>
      </c>
      <c r="R49" s="62">
        <v>1070</v>
      </c>
      <c r="S49" s="62">
        <v>1097</v>
      </c>
      <c r="T49" s="62">
        <v>1130</v>
      </c>
      <c r="U49" s="62">
        <v>1168</v>
      </c>
      <c r="V49" s="62">
        <v>1168</v>
      </c>
      <c r="W49" s="62">
        <v>1173</v>
      </c>
      <c r="X49" s="62">
        <v>1174</v>
      </c>
      <c r="Y49" s="62">
        <v>1176</v>
      </c>
      <c r="Z49" s="63">
        <f>Y49-X49</f>
        <v>2</v>
      </c>
      <c r="AA49" s="64">
        <v>4.8099999999999996</v>
      </c>
      <c r="AB49" s="65">
        <f t="shared" si="14"/>
        <v>9.6199999999999992</v>
      </c>
      <c r="AC49" s="65"/>
      <c r="AD49" s="17">
        <f>C49+AC49-AB49</f>
        <v>-3291.89</v>
      </c>
      <c r="AE49" s="66">
        <v>1177</v>
      </c>
      <c r="AF49" s="67">
        <f t="shared" si="0"/>
        <v>1</v>
      </c>
      <c r="AG49" s="68">
        <v>4.8099999999999996</v>
      </c>
      <c r="AH49" s="57">
        <f t="shared" si="15"/>
        <v>4.8099999999999996</v>
      </c>
      <c r="AI49" s="69"/>
      <c r="AJ49" s="57">
        <f t="shared" si="16"/>
        <v>-3296.7</v>
      </c>
      <c r="AK49" s="66">
        <v>1181</v>
      </c>
      <c r="AL49" s="67">
        <f t="shared" si="1"/>
        <v>4</v>
      </c>
      <c r="AM49" s="68">
        <v>5.04</v>
      </c>
      <c r="AN49" s="57">
        <f t="shared" si="17"/>
        <v>20.16</v>
      </c>
      <c r="AO49" s="70" t="s">
        <v>30</v>
      </c>
      <c r="AP49" s="57">
        <f>-AN49+AJ49</f>
        <v>-3316.8599999999997</v>
      </c>
      <c r="AQ49" s="66">
        <v>1181</v>
      </c>
      <c r="AR49" s="67">
        <f t="shared" si="2"/>
        <v>0</v>
      </c>
      <c r="AS49" s="68">
        <v>5.04</v>
      </c>
      <c r="AT49" s="57">
        <f t="shared" si="19"/>
        <v>0</v>
      </c>
      <c r="AU49" s="70"/>
      <c r="AV49" s="57">
        <f>-AT49+AP49</f>
        <v>-3316.8599999999997</v>
      </c>
      <c r="AW49" s="66">
        <v>1181</v>
      </c>
      <c r="AX49" s="67">
        <f t="shared" si="21"/>
        <v>0</v>
      </c>
      <c r="AY49" s="68">
        <v>5.04</v>
      </c>
      <c r="AZ49" s="57">
        <f t="shared" si="59"/>
        <v>0</v>
      </c>
      <c r="BA49" s="70"/>
      <c r="BB49" s="120">
        <f>-AZ49+AV49</f>
        <v>-3316.8599999999997</v>
      </c>
      <c r="BC49" s="130">
        <v>1182</v>
      </c>
      <c r="BD49" s="126">
        <f t="shared" si="80"/>
        <v>1</v>
      </c>
      <c r="BE49" s="68">
        <v>5.04</v>
      </c>
      <c r="BF49" s="57">
        <f t="shared" si="81"/>
        <v>5.04</v>
      </c>
      <c r="BG49" s="70"/>
      <c r="BH49" s="120">
        <f>-BF49+BB49</f>
        <v>-3321.8999999999996</v>
      </c>
      <c r="BI49" s="130">
        <v>1183</v>
      </c>
      <c r="BJ49" s="126">
        <f t="shared" si="82"/>
        <v>1</v>
      </c>
      <c r="BK49" s="68">
        <v>5.04</v>
      </c>
      <c r="BL49" s="57">
        <f t="shared" si="83"/>
        <v>5.04</v>
      </c>
      <c r="BM49" s="70"/>
      <c r="BN49" s="57">
        <f>-BL49+BH49</f>
        <v>-3326.9399999999996</v>
      </c>
      <c r="BO49" s="130">
        <v>1183</v>
      </c>
      <c r="BP49" s="126">
        <f t="shared" si="84"/>
        <v>0</v>
      </c>
      <c r="BQ49" s="68">
        <v>5.04</v>
      </c>
      <c r="BR49" s="57">
        <f t="shared" si="85"/>
        <v>0</v>
      </c>
      <c r="BS49" s="70"/>
      <c r="BT49" s="57">
        <f>-BR49+BN49</f>
        <v>-3326.9399999999996</v>
      </c>
      <c r="BU49" s="130">
        <v>1222</v>
      </c>
      <c r="BV49" s="126">
        <f t="shared" si="86"/>
        <v>39</v>
      </c>
      <c r="BW49" s="68">
        <v>5.04</v>
      </c>
      <c r="BX49" s="57">
        <f t="shared" si="87"/>
        <v>196.56</v>
      </c>
      <c r="BY49" s="70"/>
      <c r="BZ49" s="57">
        <f>-BX49+BT49</f>
        <v>-3523.4999999999995</v>
      </c>
      <c r="CA49" s="130">
        <v>1222</v>
      </c>
      <c r="CB49" s="126">
        <f t="shared" si="88"/>
        <v>0</v>
      </c>
      <c r="CC49" s="68">
        <v>5.04</v>
      </c>
      <c r="CD49" s="57">
        <f t="shared" si="89"/>
        <v>0</v>
      </c>
      <c r="CE49" s="70"/>
      <c r="CF49" s="57">
        <f>-CD49+BZ49</f>
        <v>-3523.4999999999995</v>
      </c>
      <c r="CG49" s="130">
        <v>1222</v>
      </c>
      <c r="CH49" s="126">
        <f t="shared" si="90"/>
        <v>0</v>
      </c>
      <c r="CI49" s="68">
        <v>5.04</v>
      </c>
      <c r="CJ49" s="57">
        <f t="shared" si="91"/>
        <v>0</v>
      </c>
      <c r="CK49" s="70"/>
      <c r="CL49" s="57">
        <f>-CJ49+CF49</f>
        <v>-3523.4999999999995</v>
      </c>
      <c r="CM49" s="130">
        <v>1222</v>
      </c>
      <c r="CN49" s="126">
        <f t="shared" si="106"/>
        <v>0</v>
      </c>
      <c r="CO49" s="68">
        <v>5.04</v>
      </c>
      <c r="CP49" s="57">
        <f t="shared" si="107"/>
        <v>0</v>
      </c>
      <c r="CQ49" s="70"/>
      <c r="CR49" s="57">
        <f>-CP49+CL49</f>
        <v>-3523.4999999999995</v>
      </c>
      <c r="CS49" s="130">
        <v>1251</v>
      </c>
      <c r="CT49" s="126">
        <f t="shared" si="109"/>
        <v>29</v>
      </c>
      <c r="CU49" s="68">
        <v>5.04</v>
      </c>
      <c r="CV49" s="57">
        <f t="shared" si="110"/>
        <v>146.16</v>
      </c>
      <c r="CW49" s="70"/>
      <c r="CX49" s="57">
        <f>-CV49+CR49</f>
        <v>-3669.6599999999994</v>
      </c>
      <c r="CY49" s="130">
        <v>1263</v>
      </c>
      <c r="CZ49" s="126">
        <f t="shared" si="112"/>
        <v>12</v>
      </c>
      <c r="DA49" s="68">
        <v>5.04</v>
      </c>
      <c r="DB49" s="57">
        <f t="shared" si="113"/>
        <v>60.480000000000004</v>
      </c>
      <c r="DC49" s="70"/>
      <c r="DD49" s="57">
        <f>-DB49+CX49</f>
        <v>-3730.1399999999994</v>
      </c>
      <c r="DE49" s="130">
        <v>1269</v>
      </c>
      <c r="DF49" s="126">
        <f t="shared" si="115"/>
        <v>6</v>
      </c>
      <c r="DG49" s="68">
        <v>5.29</v>
      </c>
      <c r="DH49" s="57">
        <f t="shared" si="116"/>
        <v>31.740000000000002</v>
      </c>
      <c r="DI49" s="70"/>
      <c r="DJ49" s="57">
        <f>-DH49+DD49</f>
        <v>-3761.8799999999992</v>
      </c>
    </row>
    <row r="50" spans="1:114" s="108" customFormat="1" ht="13.9" customHeight="1" x14ac:dyDescent="0.25">
      <c r="A50" s="98" t="s">
        <v>68</v>
      </c>
      <c r="B50" s="60">
        <v>48</v>
      </c>
      <c r="C50" s="17">
        <v>-6754.94</v>
      </c>
      <c r="D50" s="61"/>
      <c r="E50" s="62">
        <v>40</v>
      </c>
      <c r="F50" s="62">
        <v>60</v>
      </c>
      <c r="G50" s="62">
        <v>222</v>
      </c>
      <c r="H50" s="62">
        <v>222</v>
      </c>
      <c r="I50" s="62">
        <v>222</v>
      </c>
      <c r="J50" s="62">
        <v>1619</v>
      </c>
      <c r="K50" s="62">
        <v>1619</v>
      </c>
      <c r="L50" s="62">
        <v>2138</v>
      </c>
      <c r="M50" s="62">
        <v>2233</v>
      </c>
      <c r="N50" s="62">
        <v>2249</v>
      </c>
      <c r="O50" s="62">
        <v>2249</v>
      </c>
      <c r="P50" s="62">
        <v>2292</v>
      </c>
      <c r="Q50" s="62">
        <v>2400</v>
      </c>
      <c r="R50" s="62">
        <v>2738</v>
      </c>
      <c r="S50" s="62">
        <v>3057</v>
      </c>
      <c r="T50" s="62">
        <v>3390</v>
      </c>
      <c r="U50" s="62">
        <v>4312</v>
      </c>
      <c r="V50" s="62">
        <v>4312</v>
      </c>
      <c r="W50" s="62">
        <v>4479</v>
      </c>
      <c r="X50" s="62">
        <v>4857</v>
      </c>
      <c r="Y50" s="62">
        <v>4956</v>
      </c>
      <c r="Z50" s="63">
        <f>Y50-X50</f>
        <v>99</v>
      </c>
      <c r="AA50" s="64">
        <v>4.8099999999999996</v>
      </c>
      <c r="AB50" s="65">
        <f t="shared" si="14"/>
        <v>476.18999999999994</v>
      </c>
      <c r="AC50" s="65"/>
      <c r="AD50" s="17">
        <f>C50+AC50-AB50</f>
        <v>-7231.1299999999992</v>
      </c>
      <c r="AE50" s="66">
        <v>5017</v>
      </c>
      <c r="AF50" s="67">
        <f t="shared" si="0"/>
        <v>61</v>
      </c>
      <c r="AG50" s="68">
        <v>4.8099999999999996</v>
      </c>
      <c r="AH50" s="57">
        <f t="shared" si="15"/>
        <v>293.40999999999997</v>
      </c>
      <c r="AI50" s="69">
        <v>4000</v>
      </c>
      <c r="AJ50" s="57">
        <f t="shared" si="16"/>
        <v>-3524.5399999999991</v>
      </c>
      <c r="AK50" s="66">
        <v>5029</v>
      </c>
      <c r="AL50" s="67">
        <f t="shared" si="1"/>
        <v>12</v>
      </c>
      <c r="AM50" s="68">
        <v>5.04</v>
      </c>
      <c r="AN50" s="57">
        <f t="shared" si="17"/>
        <v>60.480000000000004</v>
      </c>
      <c r="AO50" s="70" t="s">
        <v>30</v>
      </c>
      <c r="AP50" s="57">
        <f>-AN50+AJ50</f>
        <v>-3585.0199999999991</v>
      </c>
      <c r="AQ50" s="66">
        <v>5040</v>
      </c>
      <c r="AR50" s="67">
        <f t="shared" si="2"/>
        <v>11</v>
      </c>
      <c r="AS50" s="68">
        <v>5.04</v>
      </c>
      <c r="AT50" s="57">
        <f t="shared" si="19"/>
        <v>55.44</v>
      </c>
      <c r="AU50" s="117">
        <v>4000</v>
      </c>
      <c r="AV50" s="57">
        <f>AU50-AT50+AP50</f>
        <v>359.54000000000087</v>
      </c>
      <c r="AW50" s="66">
        <v>5063</v>
      </c>
      <c r="AX50" s="67">
        <f t="shared" si="21"/>
        <v>23</v>
      </c>
      <c r="AY50" s="68">
        <v>5.04</v>
      </c>
      <c r="AZ50" s="57">
        <f t="shared" si="59"/>
        <v>115.92</v>
      </c>
      <c r="BA50" s="117"/>
      <c r="BB50" s="120">
        <f>BA50-AZ50+AV50</f>
        <v>243.62000000000086</v>
      </c>
      <c r="BC50" s="130">
        <v>5130</v>
      </c>
      <c r="BD50" s="126">
        <f t="shared" si="80"/>
        <v>67</v>
      </c>
      <c r="BE50" s="68">
        <v>5.04</v>
      </c>
      <c r="BF50" s="57">
        <f t="shared" si="81"/>
        <v>337.68</v>
      </c>
      <c r="BG50" s="117"/>
      <c r="BH50" s="120">
        <f>BG50-BF50+BB50</f>
        <v>-94.05999999999915</v>
      </c>
      <c r="BI50" s="130">
        <v>5298</v>
      </c>
      <c r="BJ50" s="126">
        <f t="shared" si="82"/>
        <v>168</v>
      </c>
      <c r="BK50" s="68">
        <v>5.04</v>
      </c>
      <c r="BL50" s="57">
        <f t="shared" si="83"/>
        <v>846.72</v>
      </c>
      <c r="BM50" s="117"/>
      <c r="BN50" s="57">
        <f>BM50-BL50+BH50</f>
        <v>-940.77999999999918</v>
      </c>
      <c r="BO50" s="130">
        <v>5524</v>
      </c>
      <c r="BP50" s="126">
        <f t="shared" si="84"/>
        <v>226</v>
      </c>
      <c r="BQ50" s="68">
        <v>5.04</v>
      </c>
      <c r="BR50" s="57">
        <f t="shared" si="85"/>
        <v>1139.04</v>
      </c>
      <c r="BS50" s="117"/>
      <c r="BT50" s="57">
        <f>BS50-BR50+BN50</f>
        <v>-2079.8199999999993</v>
      </c>
      <c r="BU50" s="130">
        <v>5524</v>
      </c>
      <c r="BV50" s="126">
        <f t="shared" si="86"/>
        <v>0</v>
      </c>
      <c r="BW50" s="68">
        <v>5.04</v>
      </c>
      <c r="BX50" s="57">
        <f t="shared" si="87"/>
        <v>0</v>
      </c>
      <c r="BY50" s="117"/>
      <c r="BZ50" s="57">
        <f>BY50-BX50+BT50</f>
        <v>-2079.8199999999993</v>
      </c>
      <c r="CA50" s="130">
        <v>5884</v>
      </c>
      <c r="CB50" s="126">
        <f t="shared" si="88"/>
        <v>360</v>
      </c>
      <c r="CC50" s="68">
        <v>5.04</v>
      </c>
      <c r="CD50" s="57">
        <f t="shared" si="89"/>
        <v>1814.4</v>
      </c>
      <c r="CE50" s="117"/>
      <c r="CF50" s="57">
        <f>CE50-CD50+BZ50</f>
        <v>-3894.2199999999993</v>
      </c>
      <c r="CG50" s="130">
        <v>5887</v>
      </c>
      <c r="CH50" s="126">
        <f t="shared" si="90"/>
        <v>3</v>
      </c>
      <c r="CI50" s="68">
        <v>5.04</v>
      </c>
      <c r="CJ50" s="57">
        <f t="shared" si="91"/>
        <v>15.120000000000001</v>
      </c>
      <c r="CK50" s="117"/>
      <c r="CL50" s="57">
        <f>CK50-CJ50+CF50</f>
        <v>-3909.3399999999992</v>
      </c>
      <c r="CM50" s="130">
        <v>5965</v>
      </c>
      <c r="CN50" s="126">
        <f t="shared" si="106"/>
        <v>78</v>
      </c>
      <c r="CO50" s="68">
        <v>5.04</v>
      </c>
      <c r="CP50" s="57">
        <f t="shared" si="107"/>
        <v>393.12</v>
      </c>
      <c r="CQ50" s="117"/>
      <c r="CR50" s="57">
        <f>CQ50-CP50+CL50</f>
        <v>-4302.4599999999991</v>
      </c>
      <c r="CS50" s="130">
        <v>6032</v>
      </c>
      <c r="CT50" s="126">
        <f t="shared" si="109"/>
        <v>67</v>
      </c>
      <c r="CU50" s="68">
        <v>5.04</v>
      </c>
      <c r="CV50" s="57">
        <f t="shared" si="110"/>
        <v>337.68</v>
      </c>
      <c r="CW50" s="117"/>
      <c r="CX50" s="57">
        <f>CW50-CV50+CR50</f>
        <v>-4640.1399999999994</v>
      </c>
      <c r="CY50" s="130">
        <v>6058</v>
      </c>
      <c r="CZ50" s="126">
        <f t="shared" si="112"/>
        <v>26</v>
      </c>
      <c r="DA50" s="68">
        <v>5.04</v>
      </c>
      <c r="DB50" s="57">
        <f t="shared" si="113"/>
        <v>131.04</v>
      </c>
      <c r="DC50" s="117"/>
      <c r="DD50" s="57">
        <f>DC50-DB50+CX50</f>
        <v>-4771.1799999999994</v>
      </c>
      <c r="DE50" s="130">
        <v>6088</v>
      </c>
      <c r="DF50" s="126">
        <f t="shared" si="115"/>
        <v>30</v>
      </c>
      <c r="DG50" s="68">
        <v>5.29</v>
      </c>
      <c r="DH50" s="57">
        <f t="shared" si="116"/>
        <v>158.69999999999999</v>
      </c>
      <c r="DI50" s="117"/>
      <c r="DJ50" s="57">
        <f>DI50-DH50+DD50</f>
        <v>-4929.8799999999992</v>
      </c>
    </row>
    <row r="51" spans="1:114" ht="13.9" hidden="1" customHeight="1" x14ac:dyDescent="0.25">
      <c r="A51" s="97" t="s">
        <v>126</v>
      </c>
      <c r="B51" s="9">
        <v>49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15"/>
        <v>0</v>
      </c>
      <c r="AI51" s="53"/>
      <c r="AJ51" s="37">
        <f t="shared" si="16"/>
        <v>0</v>
      </c>
      <c r="AK51" s="49"/>
      <c r="AL51" s="36">
        <f t="shared" si="1"/>
        <v>0</v>
      </c>
      <c r="AM51" s="27">
        <v>5.04</v>
      </c>
      <c r="AN51" s="37">
        <f t="shared" si="17"/>
        <v>0</v>
      </c>
      <c r="AO51" s="53"/>
      <c r="AP51" s="59">
        <f t="shared" si="18"/>
        <v>0</v>
      </c>
      <c r="AQ51" s="49"/>
      <c r="AR51" s="36">
        <f t="shared" si="2"/>
        <v>0</v>
      </c>
      <c r="AS51" s="27">
        <v>5.04</v>
      </c>
      <c r="AT51" s="37">
        <f t="shared" si="19"/>
        <v>0</v>
      </c>
      <c r="AU51" s="53"/>
      <c r="AV51" s="59">
        <f>AU51-AT51+AP51</f>
        <v>0</v>
      </c>
      <c r="AW51" s="49">
        <v>0</v>
      </c>
      <c r="AX51" s="36">
        <f t="shared" si="21"/>
        <v>0</v>
      </c>
      <c r="AY51" s="27">
        <v>5.04</v>
      </c>
      <c r="AZ51" s="37">
        <f t="shared" si="59"/>
        <v>0</v>
      </c>
      <c r="BA51" s="53"/>
      <c r="BB51" s="122">
        <f>BA51-AZ51+AV51</f>
        <v>0</v>
      </c>
      <c r="BC51" s="129"/>
      <c r="BD51" s="125">
        <f t="shared" si="80"/>
        <v>0</v>
      </c>
      <c r="BE51" s="27">
        <v>5.04</v>
      </c>
      <c r="BF51" s="37">
        <f t="shared" si="81"/>
        <v>0</v>
      </c>
      <c r="BG51" s="53"/>
      <c r="BH51" s="122">
        <f>BG51-BF51+BB51</f>
        <v>0</v>
      </c>
      <c r="BI51" s="129"/>
      <c r="BJ51" s="125">
        <f t="shared" si="82"/>
        <v>0</v>
      </c>
      <c r="BK51" s="27">
        <v>5.04</v>
      </c>
      <c r="BL51" s="37">
        <f t="shared" si="83"/>
        <v>0</v>
      </c>
      <c r="BM51" s="53"/>
      <c r="BN51" s="111">
        <f>BM51-BL51+BH51</f>
        <v>0</v>
      </c>
      <c r="BO51" s="129"/>
      <c r="BP51" s="125">
        <f t="shared" si="84"/>
        <v>0</v>
      </c>
      <c r="BQ51" s="27">
        <v>5.04</v>
      </c>
      <c r="BR51" s="37">
        <f t="shared" si="85"/>
        <v>0</v>
      </c>
      <c r="BS51" s="53"/>
      <c r="BT51" s="111">
        <f>BS51-BR51+BN51</f>
        <v>0</v>
      </c>
      <c r="BU51" s="129"/>
      <c r="BV51" s="125">
        <f t="shared" si="86"/>
        <v>0</v>
      </c>
      <c r="BW51" s="27">
        <v>5.04</v>
      </c>
      <c r="BX51" s="37">
        <f t="shared" si="87"/>
        <v>0</v>
      </c>
      <c r="BY51" s="53"/>
      <c r="BZ51" s="111">
        <f>BY51-BX51+BT51</f>
        <v>0</v>
      </c>
      <c r="CA51" s="129"/>
      <c r="CB51" s="125">
        <f t="shared" si="88"/>
        <v>0</v>
      </c>
      <c r="CC51" s="27">
        <v>5.04</v>
      </c>
      <c r="CD51" s="37">
        <f t="shared" si="89"/>
        <v>0</v>
      </c>
      <c r="CE51" s="53"/>
      <c r="CF51" s="111">
        <f>CE51-CD51+BZ51</f>
        <v>0</v>
      </c>
      <c r="CG51" s="129"/>
      <c r="CH51" s="125">
        <f t="shared" si="90"/>
        <v>0</v>
      </c>
      <c r="CI51" s="27">
        <v>5.04</v>
      </c>
      <c r="CJ51" s="37">
        <f t="shared" si="91"/>
        <v>0</v>
      </c>
      <c r="CK51" s="53"/>
      <c r="CL51" s="111">
        <f>CK51-CJ51+CF51</f>
        <v>0</v>
      </c>
      <c r="CM51" s="129"/>
      <c r="CN51" s="125">
        <f t="shared" si="106"/>
        <v>0</v>
      </c>
      <c r="CO51" s="27">
        <v>5.04</v>
      </c>
      <c r="CP51" s="37">
        <f t="shared" si="107"/>
        <v>0</v>
      </c>
      <c r="CQ51" s="53"/>
      <c r="CR51" s="111">
        <f>CQ51-CP51+CL51</f>
        <v>0</v>
      </c>
      <c r="CS51" s="129"/>
      <c r="CT51" s="125">
        <f t="shared" si="109"/>
        <v>0</v>
      </c>
      <c r="CU51" s="27">
        <v>5.04</v>
      </c>
      <c r="CV51" s="37">
        <f t="shared" si="110"/>
        <v>0</v>
      </c>
      <c r="CW51" s="53"/>
      <c r="CX51" s="111">
        <f>CW51-CV51+CR51</f>
        <v>0</v>
      </c>
      <c r="CY51" s="129"/>
      <c r="CZ51" s="125">
        <f t="shared" si="112"/>
        <v>0</v>
      </c>
      <c r="DA51" s="27">
        <v>5.04</v>
      </c>
      <c r="DB51" s="37">
        <f t="shared" si="113"/>
        <v>0</v>
      </c>
      <c r="DC51" s="53"/>
      <c r="DD51" s="111">
        <f>DC51-DB51+CX51</f>
        <v>0</v>
      </c>
      <c r="DE51" s="129"/>
      <c r="DF51" s="125">
        <f t="shared" si="115"/>
        <v>0</v>
      </c>
      <c r="DG51" s="27">
        <v>5.29</v>
      </c>
      <c r="DH51" s="37">
        <f t="shared" si="116"/>
        <v>0</v>
      </c>
      <c r="DI51" s="53"/>
      <c r="DJ51" s="111">
        <f>DI51-DH51+DD51</f>
        <v>0</v>
      </c>
    </row>
    <row r="52" spans="1:114" ht="13.9" customHeight="1" x14ac:dyDescent="0.25">
      <c r="A52" s="97" t="s">
        <v>127</v>
      </c>
      <c r="B52" s="28">
        <v>50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15"/>
        <v>0</v>
      </c>
      <c r="AI52" s="53"/>
      <c r="AJ52" s="37">
        <f t="shared" si="16"/>
        <v>0</v>
      </c>
      <c r="AK52" s="49"/>
      <c r="AL52" s="36">
        <f t="shared" si="1"/>
        <v>0</v>
      </c>
      <c r="AM52" s="27">
        <v>5.04</v>
      </c>
      <c r="AN52" s="37">
        <f t="shared" si="17"/>
        <v>0</v>
      </c>
      <c r="AO52" s="53"/>
      <c r="AP52" s="59">
        <f t="shared" si="18"/>
        <v>0</v>
      </c>
      <c r="AQ52" s="49">
        <v>0</v>
      </c>
      <c r="AR52" s="36">
        <f t="shared" si="2"/>
        <v>0</v>
      </c>
      <c r="AS52" s="27">
        <v>5.04</v>
      </c>
      <c r="AT52" s="37">
        <f t="shared" si="19"/>
        <v>0</v>
      </c>
      <c r="AU52" s="53"/>
      <c r="AV52" s="59">
        <f t="shared" ref="AV52:AV86" si="118">AU52-AT52+AP52</f>
        <v>0</v>
      </c>
      <c r="AW52" s="49">
        <v>0</v>
      </c>
      <c r="AX52" s="36">
        <f t="shared" si="21"/>
        <v>0</v>
      </c>
      <c r="AY52" s="27">
        <v>5.04</v>
      </c>
      <c r="AZ52" s="37">
        <f t="shared" si="59"/>
        <v>0</v>
      </c>
      <c r="BA52" s="53"/>
      <c r="BB52" s="121">
        <f t="shared" ref="BB52:BB66" si="119">BA52-AZ52+AV52</f>
        <v>0</v>
      </c>
      <c r="BC52" s="129">
        <v>0</v>
      </c>
      <c r="BD52" s="125">
        <f t="shared" si="80"/>
        <v>0</v>
      </c>
      <c r="BE52" s="27">
        <v>5.04</v>
      </c>
      <c r="BF52" s="37">
        <f t="shared" si="81"/>
        <v>0</v>
      </c>
      <c r="BG52" s="53"/>
      <c r="BH52" s="122">
        <f t="shared" ref="BH52:BH66" si="120">BG52-BF52+BB52</f>
        <v>0</v>
      </c>
      <c r="BI52" s="129">
        <v>0</v>
      </c>
      <c r="BJ52" s="125">
        <f t="shared" si="82"/>
        <v>0</v>
      </c>
      <c r="BK52" s="27">
        <v>5.04</v>
      </c>
      <c r="BL52" s="37">
        <f t="shared" si="83"/>
        <v>0</v>
      </c>
      <c r="BM52" s="53"/>
      <c r="BN52" s="111">
        <f t="shared" ref="BN52:BN66" si="121">BM52-BL52+BH52</f>
        <v>0</v>
      </c>
      <c r="BO52" s="129">
        <v>1</v>
      </c>
      <c r="BP52" s="125">
        <f t="shared" si="84"/>
        <v>1</v>
      </c>
      <c r="BQ52" s="27">
        <v>5.04</v>
      </c>
      <c r="BR52" s="37">
        <f t="shared" si="85"/>
        <v>5.04</v>
      </c>
      <c r="BS52" s="53"/>
      <c r="BT52" s="58">
        <f t="shared" ref="BT52:BT66" si="122">BS52-BR52+BN52</f>
        <v>-5.04</v>
      </c>
      <c r="BU52" s="129">
        <v>1</v>
      </c>
      <c r="BV52" s="125">
        <f t="shared" si="86"/>
        <v>0</v>
      </c>
      <c r="BW52" s="27">
        <v>5.04</v>
      </c>
      <c r="BX52" s="37">
        <f t="shared" si="87"/>
        <v>0</v>
      </c>
      <c r="BY52" s="53"/>
      <c r="BZ52" s="58">
        <f t="shared" ref="BZ52:BZ66" si="123">BY52-BX52+BT52</f>
        <v>-5.04</v>
      </c>
      <c r="CA52" s="129">
        <v>1</v>
      </c>
      <c r="CB52" s="125">
        <f t="shared" si="88"/>
        <v>0</v>
      </c>
      <c r="CC52" s="27">
        <v>5.04</v>
      </c>
      <c r="CD52" s="37">
        <f t="shared" si="89"/>
        <v>0</v>
      </c>
      <c r="CE52" s="53"/>
      <c r="CF52" s="58">
        <f t="shared" ref="CF52:CF66" si="124">CE52-CD52+BZ52</f>
        <v>-5.04</v>
      </c>
      <c r="CG52" s="129">
        <v>1</v>
      </c>
      <c r="CH52" s="125">
        <f t="shared" si="90"/>
        <v>0</v>
      </c>
      <c r="CI52" s="27">
        <v>5.04</v>
      </c>
      <c r="CJ52" s="37">
        <f t="shared" si="91"/>
        <v>0</v>
      </c>
      <c r="CK52" s="53"/>
      <c r="CL52" s="58">
        <f t="shared" ref="CL52:CL66" si="125">CK52-CJ52+CF52</f>
        <v>-5.04</v>
      </c>
      <c r="CM52" s="129">
        <v>1</v>
      </c>
      <c r="CN52" s="125">
        <f t="shared" si="106"/>
        <v>0</v>
      </c>
      <c r="CO52" s="27">
        <v>5.04</v>
      </c>
      <c r="CP52" s="37">
        <f t="shared" si="107"/>
        <v>0</v>
      </c>
      <c r="CQ52" s="53"/>
      <c r="CR52" s="58">
        <f t="shared" ref="CR52:CR66" si="126">CQ52-CP52+CL52</f>
        <v>-5.04</v>
      </c>
      <c r="CS52" s="129">
        <v>1</v>
      </c>
      <c r="CT52" s="125">
        <f t="shared" si="109"/>
        <v>0</v>
      </c>
      <c r="CU52" s="27">
        <v>5.04</v>
      </c>
      <c r="CV52" s="37">
        <f t="shared" si="110"/>
        <v>0</v>
      </c>
      <c r="CW52" s="53"/>
      <c r="CX52" s="58">
        <f t="shared" ref="CX52:CX66" si="127">CW52-CV52+CR52</f>
        <v>-5.04</v>
      </c>
      <c r="CY52" s="129">
        <v>1</v>
      </c>
      <c r="CZ52" s="125">
        <f t="shared" si="112"/>
        <v>0</v>
      </c>
      <c r="DA52" s="27">
        <v>5.04</v>
      </c>
      <c r="DB52" s="37">
        <f t="shared" si="113"/>
        <v>0</v>
      </c>
      <c r="DC52" s="53"/>
      <c r="DD52" s="58">
        <f t="shared" ref="DD52:DD66" si="128">DC52-DB52+CX52</f>
        <v>-5.04</v>
      </c>
      <c r="DE52" s="129">
        <v>1</v>
      </c>
      <c r="DF52" s="125">
        <f t="shared" si="115"/>
        <v>0</v>
      </c>
      <c r="DG52" s="27">
        <v>5.29</v>
      </c>
      <c r="DH52" s="37">
        <f t="shared" si="116"/>
        <v>0</v>
      </c>
      <c r="DI52" s="53"/>
      <c r="DJ52" s="58">
        <f t="shared" ref="DJ52:DJ66" si="129">DI52-DH52+DD52</f>
        <v>-5.04</v>
      </c>
    </row>
    <row r="53" spans="1:114" ht="13.9" customHeight="1" x14ac:dyDescent="0.25">
      <c r="A53" s="97" t="s">
        <v>69</v>
      </c>
      <c r="B53" s="5">
        <v>51</v>
      </c>
      <c r="C53" s="23">
        <v>786.38</v>
      </c>
      <c r="D53" s="2">
        <v>3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0">
        <f>Y53-X53</f>
        <v>0</v>
      </c>
      <c r="AA53" s="21">
        <v>4.8099999999999996</v>
      </c>
      <c r="AB53" s="22">
        <f t="shared" si="14"/>
        <v>0</v>
      </c>
      <c r="AC53" s="22"/>
      <c r="AD53" s="23">
        <f>C53+AC53-AB53</f>
        <v>786.38</v>
      </c>
      <c r="AE53" s="49">
        <v>28</v>
      </c>
      <c r="AF53" s="36">
        <f t="shared" si="0"/>
        <v>25</v>
      </c>
      <c r="AG53" s="27">
        <v>4.8099999999999996</v>
      </c>
      <c r="AH53" s="37">
        <f t="shared" si="15"/>
        <v>120.24999999999999</v>
      </c>
      <c r="AI53" s="53"/>
      <c r="AJ53" s="37">
        <f t="shared" si="16"/>
        <v>666.13</v>
      </c>
      <c r="AK53" s="49">
        <v>73</v>
      </c>
      <c r="AL53" s="36">
        <f t="shared" si="1"/>
        <v>45</v>
      </c>
      <c r="AM53" s="27">
        <v>5.04</v>
      </c>
      <c r="AN53" s="37">
        <f t="shared" si="17"/>
        <v>226.8</v>
      </c>
      <c r="AO53" s="53">
        <v>1000</v>
      </c>
      <c r="AP53" s="59">
        <f t="shared" si="18"/>
        <v>1439.33</v>
      </c>
      <c r="AQ53" s="49">
        <v>130</v>
      </c>
      <c r="AR53" s="36">
        <f t="shared" si="2"/>
        <v>57</v>
      </c>
      <c r="AS53" s="27">
        <v>5.04</v>
      </c>
      <c r="AT53" s="37">
        <f t="shared" si="19"/>
        <v>287.28000000000003</v>
      </c>
      <c r="AU53" s="53"/>
      <c r="AV53" s="111">
        <f t="shared" si="118"/>
        <v>1152.05</v>
      </c>
      <c r="AW53" s="49">
        <v>331</v>
      </c>
      <c r="AX53" s="36">
        <f t="shared" si="21"/>
        <v>201</v>
      </c>
      <c r="AY53" s="27">
        <v>5.04</v>
      </c>
      <c r="AZ53" s="37">
        <f t="shared" si="59"/>
        <v>1013.04</v>
      </c>
      <c r="BA53" s="53">
        <v>1000</v>
      </c>
      <c r="BB53" s="122">
        <f t="shared" si="119"/>
        <v>1139.01</v>
      </c>
      <c r="BC53" s="129">
        <v>331</v>
      </c>
      <c r="BD53" s="125">
        <f t="shared" si="80"/>
        <v>0</v>
      </c>
      <c r="BE53" s="27">
        <v>5.04</v>
      </c>
      <c r="BF53" s="37">
        <f t="shared" si="81"/>
        <v>0</v>
      </c>
      <c r="BG53" s="53"/>
      <c r="BH53" s="122">
        <f t="shared" si="120"/>
        <v>1139.01</v>
      </c>
      <c r="BI53" s="129">
        <v>331</v>
      </c>
      <c r="BJ53" s="125">
        <f t="shared" si="82"/>
        <v>0</v>
      </c>
      <c r="BK53" s="27">
        <v>5.04</v>
      </c>
      <c r="BL53" s="37">
        <f t="shared" si="83"/>
        <v>0</v>
      </c>
      <c r="BM53" s="53"/>
      <c r="BN53" s="111">
        <f t="shared" si="121"/>
        <v>1139.01</v>
      </c>
      <c r="BO53" s="129">
        <v>331</v>
      </c>
      <c r="BP53" s="125">
        <f t="shared" si="84"/>
        <v>0</v>
      </c>
      <c r="BQ53" s="27">
        <v>5.04</v>
      </c>
      <c r="BR53" s="37">
        <f t="shared" si="85"/>
        <v>0</v>
      </c>
      <c r="BS53" s="53"/>
      <c r="BT53" s="111">
        <f t="shared" si="122"/>
        <v>1139.01</v>
      </c>
      <c r="BU53" s="129">
        <v>331</v>
      </c>
      <c r="BV53" s="125">
        <f t="shared" si="86"/>
        <v>0</v>
      </c>
      <c r="BW53" s="27">
        <v>5.04</v>
      </c>
      <c r="BX53" s="37">
        <f t="shared" si="87"/>
        <v>0</v>
      </c>
      <c r="BY53" s="53"/>
      <c r="BZ53" s="111">
        <f t="shared" si="123"/>
        <v>1139.01</v>
      </c>
      <c r="CA53" s="129">
        <v>331</v>
      </c>
      <c r="CB53" s="125">
        <f t="shared" si="88"/>
        <v>0</v>
      </c>
      <c r="CC53" s="27">
        <v>5.04</v>
      </c>
      <c r="CD53" s="37">
        <f t="shared" si="89"/>
        <v>0</v>
      </c>
      <c r="CE53" s="53"/>
      <c r="CF53" s="111">
        <f t="shared" si="124"/>
        <v>1139.01</v>
      </c>
      <c r="CG53" s="129">
        <v>331</v>
      </c>
      <c r="CH53" s="125">
        <f t="shared" si="90"/>
        <v>0</v>
      </c>
      <c r="CI53" s="27">
        <v>5.04</v>
      </c>
      <c r="CJ53" s="37">
        <f t="shared" si="91"/>
        <v>0</v>
      </c>
      <c r="CK53" s="53"/>
      <c r="CL53" s="111">
        <f t="shared" si="125"/>
        <v>1139.01</v>
      </c>
      <c r="CM53" s="129">
        <v>334</v>
      </c>
      <c r="CN53" s="125">
        <f t="shared" si="106"/>
        <v>3</v>
      </c>
      <c r="CO53" s="27">
        <v>5.04</v>
      </c>
      <c r="CP53" s="37">
        <f t="shared" si="107"/>
        <v>15.120000000000001</v>
      </c>
      <c r="CQ53" s="53"/>
      <c r="CR53" s="111">
        <f t="shared" si="126"/>
        <v>1123.8900000000001</v>
      </c>
      <c r="CS53" s="131">
        <v>334</v>
      </c>
      <c r="CT53" s="127">
        <f t="shared" si="109"/>
        <v>0</v>
      </c>
      <c r="CU53" s="18">
        <v>5.04</v>
      </c>
      <c r="CV53" s="59">
        <f t="shared" si="110"/>
        <v>0</v>
      </c>
      <c r="CW53" s="106"/>
      <c r="CX53" s="111">
        <f t="shared" si="127"/>
        <v>1123.8900000000001</v>
      </c>
      <c r="CY53" s="131">
        <v>693</v>
      </c>
      <c r="CZ53" s="127">
        <f t="shared" si="112"/>
        <v>359</v>
      </c>
      <c r="DA53" s="18">
        <v>5.04</v>
      </c>
      <c r="DB53" s="59">
        <f t="shared" si="113"/>
        <v>1809.36</v>
      </c>
      <c r="DC53" s="106"/>
      <c r="DD53" s="58">
        <f t="shared" si="128"/>
        <v>-685.4699999999998</v>
      </c>
      <c r="DE53" s="131">
        <v>734</v>
      </c>
      <c r="DF53" s="127">
        <f t="shared" si="115"/>
        <v>41</v>
      </c>
      <c r="DG53" s="27">
        <v>5.29</v>
      </c>
      <c r="DH53" s="59">
        <f t="shared" si="116"/>
        <v>216.89000000000001</v>
      </c>
      <c r="DI53" s="106">
        <v>2000</v>
      </c>
      <c r="DJ53" s="111">
        <f t="shared" si="129"/>
        <v>1097.6400000000001</v>
      </c>
    </row>
    <row r="54" spans="1:114" s="203" customFormat="1" ht="13.9" customHeight="1" thickBot="1" x14ac:dyDescent="0.3">
      <c r="A54" s="182" t="s">
        <v>70</v>
      </c>
      <c r="B54" s="164">
        <v>52</v>
      </c>
      <c r="C54" s="183">
        <v>-3636.5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>
        <v>6</v>
      </c>
      <c r="S54" s="184">
        <v>163</v>
      </c>
      <c r="T54" s="184">
        <v>366</v>
      </c>
      <c r="U54" s="184">
        <v>468</v>
      </c>
      <c r="V54" s="184">
        <v>491</v>
      </c>
      <c r="W54" s="184">
        <v>1031</v>
      </c>
      <c r="X54" s="184">
        <v>1650</v>
      </c>
      <c r="Y54" s="184">
        <v>1820</v>
      </c>
      <c r="Z54" s="185">
        <f>Y54-X54</f>
        <v>170</v>
      </c>
      <c r="AA54" s="186">
        <v>4.8099999999999996</v>
      </c>
      <c r="AB54" s="187">
        <f t="shared" si="14"/>
        <v>817.69999999999993</v>
      </c>
      <c r="AC54" s="187"/>
      <c r="AD54" s="183">
        <v>-2154.1999999999998</v>
      </c>
      <c r="AE54" s="188">
        <v>2127</v>
      </c>
      <c r="AF54" s="189">
        <f t="shared" si="0"/>
        <v>307</v>
      </c>
      <c r="AG54" s="190">
        <v>4.8099999999999996</v>
      </c>
      <c r="AH54" s="191">
        <f t="shared" si="15"/>
        <v>1476.6699999999998</v>
      </c>
      <c r="AI54" s="192">
        <v>4000</v>
      </c>
      <c r="AJ54" s="193">
        <f t="shared" si="16"/>
        <v>369.13000000000011</v>
      </c>
      <c r="AK54" s="188">
        <v>2269</v>
      </c>
      <c r="AL54" s="189">
        <f t="shared" si="1"/>
        <v>142</v>
      </c>
      <c r="AM54" s="190">
        <v>5.04</v>
      </c>
      <c r="AN54" s="191">
        <f t="shared" si="17"/>
        <v>715.68</v>
      </c>
      <c r="AO54" s="192">
        <v>2000</v>
      </c>
      <c r="AP54" s="194">
        <f t="shared" si="18"/>
        <v>1653.4500000000003</v>
      </c>
      <c r="AQ54" s="188">
        <v>2380.13</v>
      </c>
      <c r="AR54" s="189">
        <f t="shared" si="2"/>
        <v>111.13000000000011</v>
      </c>
      <c r="AS54" s="190">
        <v>5.04</v>
      </c>
      <c r="AT54" s="191">
        <f t="shared" si="19"/>
        <v>560.09520000000055</v>
      </c>
      <c r="AU54" s="192">
        <v>1100</v>
      </c>
      <c r="AV54" s="195">
        <f t="shared" si="118"/>
        <v>2193.3547999999996</v>
      </c>
      <c r="AW54" s="188">
        <v>2722</v>
      </c>
      <c r="AX54" s="189">
        <f t="shared" si="21"/>
        <v>341.86999999999989</v>
      </c>
      <c r="AY54" s="190">
        <v>5.04</v>
      </c>
      <c r="AZ54" s="191">
        <f t="shared" si="59"/>
        <v>1723.0247999999995</v>
      </c>
      <c r="BA54" s="192"/>
      <c r="BB54" s="196">
        <f t="shared" si="119"/>
        <v>470.33000000000015</v>
      </c>
      <c r="BC54" s="197">
        <v>3224</v>
      </c>
      <c r="BD54" s="198">
        <f t="shared" si="80"/>
        <v>502</v>
      </c>
      <c r="BE54" s="190">
        <v>5.04</v>
      </c>
      <c r="BF54" s="191">
        <f t="shared" si="81"/>
        <v>2530.08</v>
      </c>
      <c r="BG54" s="192">
        <f>1300+2600</f>
        <v>3900</v>
      </c>
      <c r="BH54" s="196">
        <f t="shared" si="120"/>
        <v>1840.2500000000002</v>
      </c>
      <c r="BI54" s="197">
        <v>3356</v>
      </c>
      <c r="BJ54" s="198">
        <f t="shared" si="82"/>
        <v>132</v>
      </c>
      <c r="BK54" s="190">
        <v>5.04</v>
      </c>
      <c r="BL54" s="191">
        <f t="shared" si="83"/>
        <v>665.28</v>
      </c>
      <c r="BM54" s="192">
        <v>2000</v>
      </c>
      <c r="BN54" s="195">
        <f t="shared" si="121"/>
        <v>3174.9700000000003</v>
      </c>
      <c r="BO54" s="199">
        <v>3650</v>
      </c>
      <c r="BP54" s="200">
        <f t="shared" si="84"/>
        <v>294</v>
      </c>
      <c r="BQ54" s="201">
        <v>5.04</v>
      </c>
      <c r="BR54" s="194">
        <f t="shared" si="85"/>
        <v>1481.76</v>
      </c>
      <c r="BS54" s="202"/>
      <c r="BT54" s="195">
        <f t="shared" si="122"/>
        <v>1693.2100000000003</v>
      </c>
      <c r="BU54" s="199">
        <v>3830</v>
      </c>
      <c r="BV54" s="200">
        <f t="shared" si="86"/>
        <v>180</v>
      </c>
      <c r="BW54" s="201">
        <v>5.04</v>
      </c>
      <c r="BX54" s="194">
        <f t="shared" si="87"/>
        <v>907.2</v>
      </c>
      <c r="BY54" s="202"/>
      <c r="BZ54" s="195">
        <f t="shared" si="123"/>
        <v>786.01000000000022</v>
      </c>
      <c r="CA54" s="199">
        <v>3852</v>
      </c>
      <c r="CB54" s="200">
        <f t="shared" si="88"/>
        <v>22</v>
      </c>
      <c r="CC54" s="201">
        <v>5.04</v>
      </c>
      <c r="CD54" s="194">
        <f t="shared" si="89"/>
        <v>110.88</v>
      </c>
      <c r="CE54" s="202">
        <v>2000</v>
      </c>
      <c r="CF54" s="195">
        <f t="shared" si="124"/>
        <v>2675.13</v>
      </c>
      <c r="CG54" s="199">
        <v>3862</v>
      </c>
      <c r="CH54" s="200">
        <f t="shared" si="90"/>
        <v>10</v>
      </c>
      <c r="CI54" s="201">
        <v>5.04</v>
      </c>
      <c r="CJ54" s="194">
        <f t="shared" si="91"/>
        <v>50.4</v>
      </c>
      <c r="CK54" s="202"/>
      <c r="CL54" s="195">
        <f t="shared" si="125"/>
        <v>2624.73</v>
      </c>
      <c r="CM54" s="199">
        <v>4151</v>
      </c>
      <c r="CN54" s="200">
        <f t="shared" si="106"/>
        <v>289</v>
      </c>
      <c r="CO54" s="201">
        <v>5.04</v>
      </c>
      <c r="CP54" s="194">
        <f t="shared" si="107"/>
        <v>1456.56</v>
      </c>
      <c r="CQ54" s="202"/>
      <c r="CR54" s="195">
        <f t="shared" si="126"/>
        <v>1168.17</v>
      </c>
      <c r="CS54" s="199">
        <v>4344</v>
      </c>
      <c r="CT54" s="200">
        <f t="shared" si="109"/>
        <v>193</v>
      </c>
      <c r="CU54" s="201">
        <v>5.04</v>
      </c>
      <c r="CV54" s="194">
        <f t="shared" si="110"/>
        <v>972.72</v>
      </c>
      <c r="CW54" s="202"/>
      <c r="CX54" s="195">
        <f t="shared" si="127"/>
        <v>195.45000000000005</v>
      </c>
      <c r="CY54" s="199">
        <v>4567</v>
      </c>
      <c r="CZ54" s="200">
        <f t="shared" si="112"/>
        <v>223</v>
      </c>
      <c r="DA54" s="201">
        <v>5.04</v>
      </c>
      <c r="DB54" s="194">
        <f t="shared" si="113"/>
        <v>1123.92</v>
      </c>
      <c r="DC54" s="202"/>
      <c r="DD54" s="204">
        <f t="shared" si="128"/>
        <v>-928.47</v>
      </c>
      <c r="DE54" s="199">
        <v>4674</v>
      </c>
      <c r="DF54" s="200">
        <f t="shared" si="115"/>
        <v>107</v>
      </c>
      <c r="DG54" s="18">
        <v>5.29</v>
      </c>
      <c r="DH54" s="194">
        <f t="shared" si="116"/>
        <v>566.03</v>
      </c>
      <c r="DI54" s="202">
        <v>5700</v>
      </c>
      <c r="DJ54" s="195">
        <f t="shared" si="129"/>
        <v>4205.5</v>
      </c>
    </row>
    <row r="55" spans="1:114" s="177" customFormat="1" ht="13.9" customHeight="1" thickBot="1" x14ac:dyDescent="0.3">
      <c r="A55" s="165" t="s">
        <v>71</v>
      </c>
      <c r="B55" s="160">
        <v>53</v>
      </c>
      <c r="C55" s="166"/>
      <c r="D55" s="167"/>
      <c r="E55" s="168"/>
      <c r="F55" s="168"/>
      <c r="G55" s="168"/>
      <c r="H55" s="167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6"/>
      <c r="Y55" s="166"/>
      <c r="Z55" s="167"/>
      <c r="AA55" s="167"/>
      <c r="AB55" s="166"/>
      <c r="AC55" s="170"/>
      <c r="AD55" s="166"/>
      <c r="AE55" s="171"/>
      <c r="AF55" s="171">
        <f t="shared" si="0"/>
        <v>0</v>
      </c>
      <c r="AG55" s="172">
        <v>4.8099999999999996</v>
      </c>
      <c r="AH55" s="173">
        <f t="shared" si="15"/>
        <v>0</v>
      </c>
      <c r="AI55" s="173"/>
      <c r="AJ55" s="173">
        <f t="shared" si="16"/>
        <v>0</v>
      </c>
      <c r="AK55" s="171">
        <v>39</v>
      </c>
      <c r="AL55" s="171">
        <f t="shared" si="1"/>
        <v>39</v>
      </c>
      <c r="AM55" s="172">
        <v>5.04</v>
      </c>
      <c r="AN55" s="173">
        <f t="shared" si="17"/>
        <v>196.56</v>
      </c>
      <c r="AO55" s="173"/>
      <c r="AP55" s="173">
        <f t="shared" si="18"/>
        <v>-196.56</v>
      </c>
      <c r="AQ55" s="171">
        <v>105</v>
      </c>
      <c r="AR55" s="171">
        <f t="shared" si="2"/>
        <v>66</v>
      </c>
      <c r="AS55" s="172">
        <v>5.04</v>
      </c>
      <c r="AT55" s="173">
        <f t="shared" si="19"/>
        <v>332.64</v>
      </c>
      <c r="AU55" s="173"/>
      <c r="AV55" s="173">
        <f t="shared" si="118"/>
        <v>-529.20000000000005</v>
      </c>
      <c r="AW55" s="171">
        <v>318</v>
      </c>
      <c r="AX55" s="171">
        <f t="shared" si="21"/>
        <v>213</v>
      </c>
      <c r="AY55" s="172">
        <v>5.04</v>
      </c>
      <c r="AZ55" s="173">
        <f t="shared" si="59"/>
        <v>1073.52</v>
      </c>
      <c r="BA55" s="173"/>
      <c r="BB55" s="174">
        <f t="shared" si="119"/>
        <v>-1602.72</v>
      </c>
      <c r="BC55" s="175">
        <v>945</v>
      </c>
      <c r="BD55" s="176">
        <f t="shared" si="80"/>
        <v>627</v>
      </c>
      <c r="BE55" s="172">
        <v>5.04</v>
      </c>
      <c r="BF55" s="173">
        <f t="shared" si="81"/>
        <v>3160.08</v>
      </c>
      <c r="BG55" s="173"/>
      <c r="BH55" s="174">
        <f t="shared" si="120"/>
        <v>-4762.8</v>
      </c>
      <c r="BI55" s="175">
        <v>2350</v>
      </c>
      <c r="BJ55" s="176">
        <f t="shared" si="82"/>
        <v>1405</v>
      </c>
      <c r="BK55" s="172">
        <v>5.04</v>
      </c>
      <c r="BL55" s="173">
        <f t="shared" si="83"/>
        <v>7081.2</v>
      </c>
      <c r="BM55" s="173"/>
      <c r="BN55" s="173">
        <f t="shared" si="121"/>
        <v>-11844</v>
      </c>
      <c r="BO55" s="175">
        <v>4119</v>
      </c>
      <c r="BP55" s="176">
        <f t="shared" si="84"/>
        <v>1769</v>
      </c>
      <c r="BQ55" s="172">
        <v>5.04</v>
      </c>
      <c r="BR55" s="173">
        <f t="shared" si="85"/>
        <v>8915.76</v>
      </c>
      <c r="BS55" s="173"/>
      <c r="BT55" s="173">
        <f t="shared" si="122"/>
        <v>-20759.760000000002</v>
      </c>
      <c r="BU55" s="175">
        <v>5824</v>
      </c>
      <c r="BV55" s="176">
        <f t="shared" si="86"/>
        <v>1705</v>
      </c>
      <c r="BW55" s="172">
        <v>5.04</v>
      </c>
      <c r="BX55" s="173">
        <f t="shared" si="87"/>
        <v>8593.2000000000007</v>
      </c>
      <c r="BY55" s="173"/>
      <c r="BZ55" s="173">
        <f t="shared" si="123"/>
        <v>-29352.960000000003</v>
      </c>
      <c r="CA55" s="175">
        <v>7150</v>
      </c>
      <c r="CB55" s="176">
        <f t="shared" si="88"/>
        <v>1326</v>
      </c>
      <c r="CC55" s="172">
        <v>5.04</v>
      </c>
      <c r="CD55" s="173">
        <f t="shared" si="89"/>
        <v>6683.04</v>
      </c>
      <c r="CE55" s="173"/>
      <c r="CF55" s="173">
        <f t="shared" si="124"/>
        <v>-36036</v>
      </c>
      <c r="CG55" s="175">
        <v>8201</v>
      </c>
      <c r="CH55" s="176">
        <f t="shared" si="90"/>
        <v>1051</v>
      </c>
      <c r="CI55" s="172">
        <v>5.04</v>
      </c>
      <c r="CJ55" s="173">
        <f t="shared" si="91"/>
        <v>5297.04</v>
      </c>
      <c r="CK55" s="173"/>
      <c r="CL55" s="173">
        <f t="shared" si="125"/>
        <v>-41333.040000000001</v>
      </c>
      <c r="CM55" s="175">
        <v>8752</v>
      </c>
      <c r="CN55" s="176">
        <f t="shared" si="106"/>
        <v>551</v>
      </c>
      <c r="CO55" s="172">
        <v>5.04</v>
      </c>
      <c r="CP55" s="173">
        <f t="shared" si="107"/>
        <v>2777.04</v>
      </c>
      <c r="CQ55" s="173"/>
      <c r="CR55" s="173">
        <f t="shared" si="126"/>
        <v>-44110.080000000002</v>
      </c>
      <c r="CS55" s="175">
        <v>9099</v>
      </c>
      <c r="CT55" s="176">
        <f t="shared" si="109"/>
        <v>347</v>
      </c>
      <c r="CU55" s="172">
        <v>5.04</v>
      </c>
      <c r="CV55" s="173">
        <f t="shared" si="110"/>
        <v>1748.88</v>
      </c>
      <c r="CW55" s="173">
        <v>40000</v>
      </c>
      <c r="CX55" s="162">
        <f t="shared" si="127"/>
        <v>-5858.9599999999991</v>
      </c>
      <c r="CY55" s="175">
        <v>9191</v>
      </c>
      <c r="CZ55" s="161">
        <f t="shared" si="112"/>
        <v>92</v>
      </c>
      <c r="DA55" s="172">
        <v>5.04</v>
      </c>
      <c r="DB55" s="162">
        <f t="shared" si="113"/>
        <v>463.68</v>
      </c>
      <c r="DC55" s="173"/>
      <c r="DD55" s="162">
        <f t="shared" si="128"/>
        <v>-6322.6399999999994</v>
      </c>
      <c r="DE55" s="175">
        <v>9753</v>
      </c>
      <c r="DF55" s="161">
        <f t="shared" si="115"/>
        <v>562</v>
      </c>
      <c r="DG55" s="205">
        <v>5.29</v>
      </c>
      <c r="DH55" s="162">
        <f t="shared" si="116"/>
        <v>2972.98</v>
      </c>
      <c r="DI55" s="173"/>
      <c r="DJ55" s="162">
        <f t="shared" si="129"/>
        <v>-9295.619999999999</v>
      </c>
    </row>
    <row r="56" spans="1:114" ht="13.9" hidden="1" customHeight="1" x14ac:dyDescent="0.25">
      <c r="A56" s="145" t="s">
        <v>128</v>
      </c>
      <c r="B56" s="144">
        <v>54</v>
      </c>
      <c r="C56" s="146"/>
      <c r="D56" s="144"/>
      <c r="E56" s="147"/>
      <c r="F56" s="147"/>
      <c r="G56" s="147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6"/>
      <c r="Y56" s="146"/>
      <c r="Z56" s="144"/>
      <c r="AA56" s="144"/>
      <c r="AB56" s="146"/>
      <c r="AC56" s="150"/>
      <c r="AD56" s="146"/>
      <c r="AE56" s="151"/>
      <c r="AF56" s="152">
        <f t="shared" si="0"/>
        <v>0</v>
      </c>
      <c r="AG56" s="153">
        <v>4.8099999999999996</v>
      </c>
      <c r="AH56" s="154">
        <f t="shared" si="15"/>
        <v>0</v>
      </c>
      <c r="AI56" s="155"/>
      <c r="AJ56" s="154">
        <f t="shared" si="16"/>
        <v>0</v>
      </c>
      <c r="AK56" s="151"/>
      <c r="AL56" s="152">
        <f t="shared" si="1"/>
        <v>0</v>
      </c>
      <c r="AM56" s="153">
        <v>5.04</v>
      </c>
      <c r="AN56" s="154">
        <f t="shared" si="17"/>
        <v>0</v>
      </c>
      <c r="AO56" s="155"/>
      <c r="AP56" s="178">
        <f t="shared" si="18"/>
        <v>0</v>
      </c>
      <c r="AQ56" s="151"/>
      <c r="AR56" s="152">
        <f t="shared" si="2"/>
        <v>0</v>
      </c>
      <c r="AS56" s="153">
        <v>5.04</v>
      </c>
      <c r="AT56" s="154">
        <f t="shared" si="19"/>
        <v>0</v>
      </c>
      <c r="AU56" s="155"/>
      <c r="AV56" s="178">
        <f t="shared" si="118"/>
        <v>0</v>
      </c>
      <c r="AW56" s="151">
        <v>0</v>
      </c>
      <c r="AX56" s="152">
        <f t="shared" si="21"/>
        <v>0</v>
      </c>
      <c r="AY56" s="153">
        <v>5.04</v>
      </c>
      <c r="AZ56" s="154">
        <f t="shared" si="59"/>
        <v>0</v>
      </c>
      <c r="BA56" s="155"/>
      <c r="BB56" s="156">
        <f t="shared" si="119"/>
        <v>0</v>
      </c>
      <c r="BC56" s="157"/>
      <c r="BD56" s="158">
        <f t="shared" si="80"/>
        <v>0</v>
      </c>
      <c r="BE56" s="153">
        <v>5.04</v>
      </c>
      <c r="BF56" s="154">
        <f t="shared" si="81"/>
        <v>0</v>
      </c>
      <c r="BG56" s="155"/>
      <c r="BH56" s="156">
        <f t="shared" si="120"/>
        <v>0</v>
      </c>
      <c r="BI56" s="157"/>
      <c r="BJ56" s="158">
        <f t="shared" si="82"/>
        <v>0</v>
      </c>
      <c r="BK56" s="153">
        <v>5.04</v>
      </c>
      <c r="BL56" s="154">
        <f t="shared" si="83"/>
        <v>0</v>
      </c>
      <c r="BM56" s="155"/>
      <c r="BN56" s="159">
        <f t="shared" si="121"/>
        <v>0</v>
      </c>
      <c r="BO56" s="157"/>
      <c r="BP56" s="158">
        <f t="shared" si="84"/>
        <v>0</v>
      </c>
      <c r="BQ56" s="153">
        <v>5.04</v>
      </c>
      <c r="BR56" s="154">
        <f t="shared" si="85"/>
        <v>0</v>
      </c>
      <c r="BS56" s="155"/>
      <c r="BT56" s="159">
        <f t="shared" si="122"/>
        <v>0</v>
      </c>
      <c r="BU56" s="157"/>
      <c r="BV56" s="158">
        <f t="shared" si="86"/>
        <v>0</v>
      </c>
      <c r="BW56" s="153">
        <v>5.04</v>
      </c>
      <c r="BX56" s="154">
        <f t="shared" si="87"/>
        <v>0</v>
      </c>
      <c r="BY56" s="155"/>
      <c r="BZ56" s="159">
        <f t="shared" si="123"/>
        <v>0</v>
      </c>
      <c r="CA56" s="157"/>
      <c r="CB56" s="158">
        <f t="shared" si="88"/>
        <v>0</v>
      </c>
      <c r="CC56" s="153">
        <v>5.04</v>
      </c>
      <c r="CD56" s="154">
        <f t="shared" si="89"/>
        <v>0</v>
      </c>
      <c r="CE56" s="155"/>
      <c r="CF56" s="159">
        <f t="shared" si="124"/>
        <v>0</v>
      </c>
      <c r="CG56" s="157"/>
      <c r="CH56" s="158">
        <f t="shared" si="90"/>
        <v>0</v>
      </c>
      <c r="CI56" s="153">
        <v>5.04</v>
      </c>
      <c r="CJ56" s="154">
        <f t="shared" si="91"/>
        <v>0</v>
      </c>
      <c r="CK56" s="155"/>
      <c r="CL56" s="159">
        <f t="shared" si="125"/>
        <v>0</v>
      </c>
      <c r="CM56" s="157"/>
      <c r="CN56" s="158">
        <f t="shared" si="106"/>
        <v>0</v>
      </c>
      <c r="CO56" s="153">
        <v>5.04</v>
      </c>
      <c r="CP56" s="154">
        <f t="shared" si="107"/>
        <v>0</v>
      </c>
      <c r="CQ56" s="155"/>
      <c r="CR56" s="159">
        <f t="shared" si="126"/>
        <v>0</v>
      </c>
      <c r="CS56" s="157"/>
      <c r="CT56" s="158">
        <f t="shared" si="109"/>
        <v>0</v>
      </c>
      <c r="CU56" s="153">
        <v>5.04</v>
      </c>
      <c r="CV56" s="154">
        <f t="shared" si="110"/>
        <v>0</v>
      </c>
      <c r="CW56" s="155"/>
      <c r="CX56" s="159">
        <f t="shared" si="127"/>
        <v>0</v>
      </c>
      <c r="CY56" s="157"/>
      <c r="CZ56" s="158">
        <f t="shared" si="112"/>
        <v>0</v>
      </c>
      <c r="DA56" s="153">
        <v>5.04</v>
      </c>
      <c r="DB56" s="154">
        <f t="shared" si="113"/>
        <v>0</v>
      </c>
      <c r="DC56" s="155"/>
      <c r="DD56" s="159">
        <f t="shared" si="128"/>
        <v>0</v>
      </c>
      <c r="DE56" s="157"/>
      <c r="DF56" s="158">
        <f t="shared" si="115"/>
        <v>0</v>
      </c>
      <c r="DG56" s="27">
        <v>5.29</v>
      </c>
      <c r="DH56" s="154">
        <f t="shared" si="116"/>
        <v>0</v>
      </c>
      <c r="DI56" s="155"/>
      <c r="DJ56" s="159">
        <f t="shared" si="129"/>
        <v>0</v>
      </c>
    </row>
    <row r="57" spans="1:114" ht="13.9" hidden="1" customHeight="1" x14ac:dyDescent="0.25">
      <c r="A57" s="97" t="s">
        <v>129</v>
      </c>
      <c r="B57" s="9">
        <v>55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15"/>
        <v>0</v>
      </c>
      <c r="AI57" s="53"/>
      <c r="AJ57" s="37">
        <f t="shared" si="16"/>
        <v>0</v>
      </c>
      <c r="AK57" s="49"/>
      <c r="AL57" s="36">
        <f t="shared" si="1"/>
        <v>0</v>
      </c>
      <c r="AM57" s="27">
        <v>5.04</v>
      </c>
      <c r="AN57" s="37">
        <f t="shared" si="17"/>
        <v>0</v>
      </c>
      <c r="AO57" s="53"/>
      <c r="AP57" s="59">
        <f t="shared" si="18"/>
        <v>0</v>
      </c>
      <c r="AQ57" s="49"/>
      <c r="AR57" s="36">
        <f t="shared" si="2"/>
        <v>0</v>
      </c>
      <c r="AS57" s="27">
        <v>5.04</v>
      </c>
      <c r="AT57" s="37">
        <f t="shared" si="19"/>
        <v>0</v>
      </c>
      <c r="AU57" s="53"/>
      <c r="AV57" s="59">
        <f t="shared" si="118"/>
        <v>0</v>
      </c>
      <c r="AW57" s="49">
        <v>0</v>
      </c>
      <c r="AX57" s="36">
        <f t="shared" si="21"/>
        <v>0</v>
      </c>
      <c r="AY57" s="27">
        <v>5.04</v>
      </c>
      <c r="AZ57" s="37">
        <f t="shared" si="59"/>
        <v>0</v>
      </c>
      <c r="BA57" s="53"/>
      <c r="BB57" s="122">
        <f t="shared" si="119"/>
        <v>0</v>
      </c>
      <c r="BC57" s="129"/>
      <c r="BD57" s="125">
        <f t="shared" si="80"/>
        <v>0</v>
      </c>
      <c r="BE57" s="27">
        <v>5.04</v>
      </c>
      <c r="BF57" s="37">
        <f t="shared" si="81"/>
        <v>0</v>
      </c>
      <c r="BG57" s="53"/>
      <c r="BH57" s="122">
        <f t="shared" si="120"/>
        <v>0</v>
      </c>
      <c r="BI57" s="129"/>
      <c r="BJ57" s="125">
        <f t="shared" si="82"/>
        <v>0</v>
      </c>
      <c r="BK57" s="27">
        <v>5.04</v>
      </c>
      <c r="BL57" s="37">
        <f t="shared" si="83"/>
        <v>0</v>
      </c>
      <c r="BM57" s="53"/>
      <c r="BN57" s="111">
        <f t="shared" si="121"/>
        <v>0</v>
      </c>
      <c r="BO57" s="129"/>
      <c r="BP57" s="125">
        <f t="shared" si="84"/>
        <v>0</v>
      </c>
      <c r="BQ57" s="27">
        <v>5.04</v>
      </c>
      <c r="BR57" s="37">
        <f t="shared" si="85"/>
        <v>0</v>
      </c>
      <c r="BS57" s="53"/>
      <c r="BT57" s="111">
        <f t="shared" si="122"/>
        <v>0</v>
      </c>
      <c r="BU57" s="129"/>
      <c r="BV57" s="125">
        <f t="shared" si="86"/>
        <v>0</v>
      </c>
      <c r="BW57" s="27">
        <v>5.04</v>
      </c>
      <c r="BX57" s="37">
        <f t="shared" si="87"/>
        <v>0</v>
      </c>
      <c r="BY57" s="53"/>
      <c r="BZ57" s="111">
        <f t="shared" si="123"/>
        <v>0</v>
      </c>
      <c r="CA57" s="129"/>
      <c r="CB57" s="125">
        <f t="shared" si="88"/>
        <v>0</v>
      </c>
      <c r="CC57" s="27">
        <v>5.04</v>
      </c>
      <c r="CD57" s="37">
        <f t="shared" si="89"/>
        <v>0</v>
      </c>
      <c r="CE57" s="53"/>
      <c r="CF57" s="111">
        <f t="shared" si="124"/>
        <v>0</v>
      </c>
      <c r="CG57" s="129"/>
      <c r="CH57" s="125">
        <f t="shared" si="90"/>
        <v>0</v>
      </c>
      <c r="CI57" s="27">
        <v>5.04</v>
      </c>
      <c r="CJ57" s="37">
        <f t="shared" si="91"/>
        <v>0</v>
      </c>
      <c r="CK57" s="53"/>
      <c r="CL57" s="111">
        <f t="shared" si="125"/>
        <v>0</v>
      </c>
      <c r="CM57" s="129"/>
      <c r="CN57" s="125">
        <f t="shared" si="106"/>
        <v>0</v>
      </c>
      <c r="CO57" s="27">
        <v>5.04</v>
      </c>
      <c r="CP57" s="37">
        <f t="shared" si="107"/>
        <v>0</v>
      </c>
      <c r="CQ57" s="53"/>
      <c r="CR57" s="111">
        <f t="shared" si="126"/>
        <v>0</v>
      </c>
      <c r="CS57" s="129"/>
      <c r="CT57" s="125">
        <f t="shared" si="109"/>
        <v>0</v>
      </c>
      <c r="CU57" s="27">
        <v>5.04</v>
      </c>
      <c r="CV57" s="37">
        <f t="shared" si="110"/>
        <v>0</v>
      </c>
      <c r="CW57" s="53"/>
      <c r="CX57" s="111">
        <f t="shared" si="127"/>
        <v>0</v>
      </c>
      <c r="CY57" s="129"/>
      <c r="CZ57" s="125">
        <f t="shared" si="112"/>
        <v>0</v>
      </c>
      <c r="DA57" s="27">
        <v>5.04</v>
      </c>
      <c r="DB57" s="37">
        <f t="shared" si="113"/>
        <v>0</v>
      </c>
      <c r="DC57" s="53"/>
      <c r="DD57" s="111">
        <f t="shared" si="128"/>
        <v>0</v>
      </c>
      <c r="DE57" s="129"/>
      <c r="DF57" s="125">
        <f t="shared" si="115"/>
        <v>0</v>
      </c>
      <c r="DG57" s="27">
        <v>5.29</v>
      </c>
      <c r="DH57" s="37">
        <f t="shared" si="116"/>
        <v>0</v>
      </c>
      <c r="DI57" s="53"/>
      <c r="DJ57" s="111">
        <f t="shared" si="129"/>
        <v>0</v>
      </c>
    </row>
    <row r="58" spans="1:114" ht="13.9" hidden="1" customHeight="1" x14ac:dyDescent="0.25">
      <c r="A58" s="100"/>
      <c r="B58" s="9">
        <v>56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0"/>
        <v>0</v>
      </c>
      <c r="AG58" s="27">
        <v>4.8099999999999996</v>
      </c>
      <c r="AH58" s="37">
        <f t="shared" si="15"/>
        <v>0</v>
      </c>
      <c r="AI58" s="53"/>
      <c r="AJ58" s="37">
        <f t="shared" si="16"/>
        <v>0</v>
      </c>
      <c r="AK58" s="49"/>
      <c r="AL58" s="36">
        <f t="shared" si="1"/>
        <v>0</v>
      </c>
      <c r="AM58" s="27">
        <v>5.04</v>
      </c>
      <c r="AN58" s="37">
        <f t="shared" si="17"/>
        <v>0</v>
      </c>
      <c r="AO58" s="53"/>
      <c r="AP58" s="59">
        <f t="shared" si="18"/>
        <v>0</v>
      </c>
      <c r="AQ58" s="49"/>
      <c r="AR58" s="36">
        <f t="shared" si="2"/>
        <v>0</v>
      </c>
      <c r="AS58" s="27">
        <v>5.04</v>
      </c>
      <c r="AT58" s="37">
        <f t="shared" si="19"/>
        <v>0</v>
      </c>
      <c r="AU58" s="53"/>
      <c r="AV58" s="59">
        <f t="shared" si="118"/>
        <v>0</v>
      </c>
      <c r="AW58" s="49"/>
      <c r="AX58" s="36">
        <f t="shared" si="21"/>
        <v>0</v>
      </c>
      <c r="AY58" s="27">
        <v>5.04</v>
      </c>
      <c r="AZ58" s="37">
        <f t="shared" si="59"/>
        <v>0</v>
      </c>
      <c r="BA58" s="53"/>
      <c r="BB58" s="122">
        <f t="shared" si="119"/>
        <v>0</v>
      </c>
      <c r="BC58" s="129"/>
      <c r="BD58" s="125">
        <f t="shared" si="80"/>
        <v>0</v>
      </c>
      <c r="BE58" s="27">
        <v>5.04</v>
      </c>
      <c r="BF58" s="37">
        <f t="shared" si="81"/>
        <v>0</v>
      </c>
      <c r="BG58" s="53"/>
      <c r="BH58" s="122">
        <f t="shared" si="120"/>
        <v>0</v>
      </c>
      <c r="BI58" s="129"/>
      <c r="BJ58" s="125">
        <f t="shared" si="82"/>
        <v>0</v>
      </c>
      <c r="BK58" s="27">
        <v>5.04</v>
      </c>
      <c r="BL58" s="37">
        <f t="shared" si="83"/>
        <v>0</v>
      </c>
      <c r="BM58" s="53"/>
      <c r="BN58" s="111">
        <f t="shared" si="121"/>
        <v>0</v>
      </c>
      <c r="BO58" s="129"/>
      <c r="BP58" s="125">
        <f t="shared" si="84"/>
        <v>0</v>
      </c>
      <c r="BQ58" s="27">
        <v>5.04</v>
      </c>
      <c r="BR58" s="37">
        <f t="shared" si="85"/>
        <v>0</v>
      </c>
      <c r="BS58" s="53"/>
      <c r="BT58" s="111">
        <f t="shared" si="122"/>
        <v>0</v>
      </c>
      <c r="BU58" s="129"/>
      <c r="BV58" s="125">
        <f t="shared" si="86"/>
        <v>0</v>
      </c>
      <c r="BW58" s="27">
        <v>5.04</v>
      </c>
      <c r="BX58" s="37">
        <f t="shared" si="87"/>
        <v>0</v>
      </c>
      <c r="BY58" s="53"/>
      <c r="BZ58" s="111">
        <f t="shared" si="123"/>
        <v>0</v>
      </c>
      <c r="CA58" s="129"/>
      <c r="CB58" s="125">
        <f t="shared" si="88"/>
        <v>0</v>
      </c>
      <c r="CC58" s="27">
        <v>5.04</v>
      </c>
      <c r="CD58" s="37">
        <f t="shared" si="89"/>
        <v>0</v>
      </c>
      <c r="CE58" s="53"/>
      <c r="CF58" s="111">
        <f t="shared" si="124"/>
        <v>0</v>
      </c>
      <c r="CG58" s="129"/>
      <c r="CH58" s="125">
        <f t="shared" si="90"/>
        <v>0</v>
      </c>
      <c r="CI58" s="27">
        <v>5.04</v>
      </c>
      <c r="CJ58" s="37">
        <f t="shared" si="91"/>
        <v>0</v>
      </c>
      <c r="CK58" s="53"/>
      <c r="CL58" s="111">
        <f t="shared" si="125"/>
        <v>0</v>
      </c>
      <c r="CM58" s="129"/>
      <c r="CN58" s="125">
        <f t="shared" si="106"/>
        <v>0</v>
      </c>
      <c r="CO58" s="27">
        <v>5.04</v>
      </c>
      <c r="CP58" s="37">
        <f t="shared" si="107"/>
        <v>0</v>
      </c>
      <c r="CQ58" s="53"/>
      <c r="CR58" s="111">
        <f t="shared" si="126"/>
        <v>0</v>
      </c>
      <c r="CS58" s="129"/>
      <c r="CT58" s="125">
        <f t="shared" si="109"/>
        <v>0</v>
      </c>
      <c r="CU58" s="27">
        <v>5.04</v>
      </c>
      <c r="CV58" s="37">
        <f t="shared" si="110"/>
        <v>0</v>
      </c>
      <c r="CW58" s="53"/>
      <c r="CX58" s="111">
        <f t="shared" si="127"/>
        <v>0</v>
      </c>
      <c r="CY58" s="129"/>
      <c r="CZ58" s="125">
        <f t="shared" si="112"/>
        <v>0</v>
      </c>
      <c r="DA58" s="27">
        <v>5.04</v>
      </c>
      <c r="DB58" s="37">
        <f t="shared" si="113"/>
        <v>0</v>
      </c>
      <c r="DC58" s="53"/>
      <c r="DD58" s="111">
        <f t="shared" si="128"/>
        <v>0</v>
      </c>
      <c r="DE58" s="129"/>
      <c r="DF58" s="125">
        <f t="shared" si="115"/>
        <v>0</v>
      </c>
      <c r="DG58" s="27">
        <v>5.29</v>
      </c>
      <c r="DH58" s="37">
        <f t="shared" si="116"/>
        <v>0</v>
      </c>
      <c r="DI58" s="53"/>
      <c r="DJ58" s="111">
        <f t="shared" si="129"/>
        <v>0</v>
      </c>
    </row>
    <row r="59" spans="1:114" ht="13.9" customHeight="1" x14ac:dyDescent="0.25">
      <c r="A59" s="97" t="s">
        <v>72</v>
      </c>
      <c r="B59" s="5">
        <v>57</v>
      </c>
      <c r="C59" s="2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0">
        <f>Y59-X59</f>
        <v>1</v>
      </c>
      <c r="AA59" s="21">
        <v>4.8099999999999996</v>
      </c>
      <c r="AB59" s="22">
        <f t="shared" ref="AB59" si="130">Z59*AA59</f>
        <v>4.8099999999999996</v>
      </c>
      <c r="AC59" s="22"/>
      <c r="AD59" s="24">
        <f>C59+AC59-AB59</f>
        <v>-4.8099999999999996</v>
      </c>
      <c r="AE59" s="49">
        <v>1</v>
      </c>
      <c r="AF59" s="36">
        <f t="shared" si="0"/>
        <v>0</v>
      </c>
      <c r="AG59" s="27">
        <v>4.8099999999999996</v>
      </c>
      <c r="AH59" s="37">
        <f t="shared" si="15"/>
        <v>0</v>
      </c>
      <c r="AI59" s="53"/>
      <c r="AJ59" s="58">
        <f t="shared" si="16"/>
        <v>-4.8099999999999996</v>
      </c>
      <c r="AK59" s="49">
        <v>2</v>
      </c>
      <c r="AL59" s="36">
        <f t="shared" si="1"/>
        <v>1</v>
      </c>
      <c r="AM59" s="27">
        <v>5.04</v>
      </c>
      <c r="AN59" s="37">
        <f t="shared" si="17"/>
        <v>5.04</v>
      </c>
      <c r="AO59" s="53">
        <v>75</v>
      </c>
      <c r="AP59" s="59">
        <f t="shared" si="18"/>
        <v>65.149999999999991</v>
      </c>
      <c r="AQ59" s="49">
        <v>23.76</v>
      </c>
      <c r="AR59" s="36">
        <f t="shared" si="2"/>
        <v>21.76</v>
      </c>
      <c r="AS59" s="27">
        <v>5.04</v>
      </c>
      <c r="AT59" s="37">
        <f t="shared" si="19"/>
        <v>109.67040000000001</v>
      </c>
      <c r="AU59" s="53">
        <v>300</v>
      </c>
      <c r="AV59" s="111">
        <f t="shared" si="118"/>
        <v>255.47959999999995</v>
      </c>
      <c r="AW59" s="49">
        <v>33</v>
      </c>
      <c r="AX59" s="36">
        <f t="shared" si="21"/>
        <v>9.2399999999999984</v>
      </c>
      <c r="AY59" s="27">
        <v>5.04</v>
      </c>
      <c r="AZ59" s="37">
        <f t="shared" si="59"/>
        <v>46.569599999999994</v>
      </c>
      <c r="BA59" s="53"/>
      <c r="BB59" s="122">
        <f t="shared" si="119"/>
        <v>208.90999999999997</v>
      </c>
      <c r="BC59" s="129">
        <v>37</v>
      </c>
      <c r="BD59" s="125">
        <f t="shared" si="80"/>
        <v>4</v>
      </c>
      <c r="BE59" s="27">
        <v>5.04</v>
      </c>
      <c r="BF59" s="37">
        <f t="shared" si="81"/>
        <v>20.16</v>
      </c>
      <c r="BG59" s="53"/>
      <c r="BH59" s="122">
        <f t="shared" si="120"/>
        <v>188.74999999999997</v>
      </c>
      <c r="BI59" s="129">
        <v>38</v>
      </c>
      <c r="BJ59" s="125">
        <f t="shared" si="82"/>
        <v>1</v>
      </c>
      <c r="BK59" s="27">
        <v>5.04</v>
      </c>
      <c r="BL59" s="37">
        <f t="shared" si="83"/>
        <v>5.04</v>
      </c>
      <c r="BM59" s="53"/>
      <c r="BN59" s="111">
        <f t="shared" si="121"/>
        <v>183.70999999999998</v>
      </c>
      <c r="BO59" s="129">
        <v>38</v>
      </c>
      <c r="BP59" s="125">
        <f t="shared" si="84"/>
        <v>0</v>
      </c>
      <c r="BQ59" s="27">
        <v>5.04</v>
      </c>
      <c r="BR59" s="37">
        <f t="shared" si="85"/>
        <v>0</v>
      </c>
      <c r="BS59" s="53"/>
      <c r="BT59" s="111">
        <f t="shared" si="122"/>
        <v>183.70999999999998</v>
      </c>
      <c r="BU59" s="129">
        <v>38</v>
      </c>
      <c r="BV59" s="125">
        <f t="shared" si="86"/>
        <v>0</v>
      </c>
      <c r="BW59" s="27">
        <v>5.04</v>
      </c>
      <c r="BX59" s="37">
        <f t="shared" si="87"/>
        <v>0</v>
      </c>
      <c r="BY59" s="53"/>
      <c r="BZ59" s="111">
        <f t="shared" si="123"/>
        <v>183.70999999999998</v>
      </c>
      <c r="CA59" s="129">
        <v>38</v>
      </c>
      <c r="CB59" s="125">
        <f t="shared" si="88"/>
        <v>0</v>
      </c>
      <c r="CC59" s="27">
        <v>5.04</v>
      </c>
      <c r="CD59" s="37">
        <f t="shared" si="89"/>
        <v>0</v>
      </c>
      <c r="CE59" s="53"/>
      <c r="CF59" s="111">
        <f t="shared" si="124"/>
        <v>183.70999999999998</v>
      </c>
      <c r="CG59" s="129">
        <v>38</v>
      </c>
      <c r="CH59" s="125">
        <f t="shared" si="90"/>
        <v>0</v>
      </c>
      <c r="CI59" s="27">
        <v>5.04</v>
      </c>
      <c r="CJ59" s="37">
        <f t="shared" si="91"/>
        <v>0</v>
      </c>
      <c r="CK59" s="53"/>
      <c r="CL59" s="111">
        <f t="shared" si="125"/>
        <v>183.70999999999998</v>
      </c>
      <c r="CM59" s="129">
        <v>38</v>
      </c>
      <c r="CN59" s="125">
        <f t="shared" si="106"/>
        <v>0</v>
      </c>
      <c r="CO59" s="27">
        <v>5.04</v>
      </c>
      <c r="CP59" s="37">
        <f t="shared" si="107"/>
        <v>0</v>
      </c>
      <c r="CQ59" s="53"/>
      <c r="CR59" s="111">
        <f t="shared" si="126"/>
        <v>183.70999999999998</v>
      </c>
      <c r="CS59" s="129">
        <v>50</v>
      </c>
      <c r="CT59" s="125">
        <f t="shared" si="109"/>
        <v>12</v>
      </c>
      <c r="CU59" s="27">
        <v>5.04</v>
      </c>
      <c r="CV59" s="37">
        <f t="shared" si="110"/>
        <v>60.480000000000004</v>
      </c>
      <c r="CW59" s="53"/>
      <c r="CX59" s="111">
        <f t="shared" si="127"/>
        <v>123.22999999999998</v>
      </c>
      <c r="CY59" s="129">
        <v>64</v>
      </c>
      <c r="CZ59" s="125">
        <f t="shared" si="112"/>
        <v>14</v>
      </c>
      <c r="DA59" s="27">
        <v>5.04</v>
      </c>
      <c r="DB59" s="37">
        <f t="shared" si="113"/>
        <v>70.56</v>
      </c>
      <c r="DC59" s="53">
        <v>200</v>
      </c>
      <c r="DD59" s="111">
        <f t="shared" si="128"/>
        <v>252.66999999999996</v>
      </c>
      <c r="DE59" s="129">
        <v>78</v>
      </c>
      <c r="DF59" s="125">
        <f t="shared" si="115"/>
        <v>14</v>
      </c>
      <c r="DG59" s="27">
        <v>5.29</v>
      </c>
      <c r="DH59" s="37">
        <f t="shared" si="116"/>
        <v>74.06</v>
      </c>
      <c r="DI59" s="53"/>
      <c r="DJ59" s="111">
        <f t="shared" si="129"/>
        <v>178.60999999999996</v>
      </c>
    </row>
    <row r="60" spans="1:114" ht="13.9" customHeight="1" x14ac:dyDescent="0.25">
      <c r="A60" s="97" t="s">
        <v>73</v>
      </c>
      <c r="B60" s="5">
        <v>58</v>
      </c>
      <c r="C60" s="24">
        <v>-135.16999999999999</v>
      </c>
      <c r="D60" s="2"/>
      <c r="E60" s="2"/>
      <c r="F60" s="2">
        <v>5</v>
      </c>
      <c r="G60" s="2">
        <v>6</v>
      </c>
      <c r="H60" s="2">
        <v>6</v>
      </c>
      <c r="I60" s="2">
        <v>6</v>
      </c>
      <c r="J60" s="2">
        <v>6</v>
      </c>
      <c r="K60" s="2">
        <v>10</v>
      </c>
      <c r="L60" s="2">
        <v>10</v>
      </c>
      <c r="M60" s="2">
        <v>10</v>
      </c>
      <c r="N60" s="2">
        <v>16</v>
      </c>
      <c r="O60" s="2">
        <v>16</v>
      </c>
      <c r="P60" s="2">
        <v>17</v>
      </c>
      <c r="Q60" s="2">
        <v>17</v>
      </c>
      <c r="R60" s="2">
        <v>17</v>
      </c>
      <c r="S60" s="2">
        <v>18</v>
      </c>
      <c r="T60" s="2">
        <v>19</v>
      </c>
      <c r="U60" s="2">
        <v>22</v>
      </c>
      <c r="V60" s="2">
        <v>22</v>
      </c>
      <c r="W60" s="2">
        <v>29</v>
      </c>
      <c r="X60" s="2">
        <v>29</v>
      </c>
      <c r="Y60" s="2">
        <v>29</v>
      </c>
      <c r="Z60" s="20">
        <f>Y60-X60</f>
        <v>0</v>
      </c>
      <c r="AA60" s="21">
        <v>4.8099999999999996</v>
      </c>
      <c r="AB60" s="22">
        <f t="shared" si="14"/>
        <v>0</v>
      </c>
      <c r="AC60" s="22"/>
      <c r="AD60" s="24">
        <f>C60+AC60-AB60</f>
        <v>-135.16999999999999</v>
      </c>
      <c r="AE60" s="49">
        <v>29</v>
      </c>
      <c r="AF60" s="36">
        <f t="shared" si="0"/>
        <v>0</v>
      </c>
      <c r="AG60" s="27">
        <v>4.8099999999999996</v>
      </c>
      <c r="AH60" s="37">
        <f t="shared" si="15"/>
        <v>0</v>
      </c>
      <c r="AI60" s="53"/>
      <c r="AJ60" s="58">
        <f t="shared" si="16"/>
        <v>-135.16999999999999</v>
      </c>
      <c r="AK60" s="49">
        <v>29</v>
      </c>
      <c r="AL60" s="36">
        <f t="shared" si="1"/>
        <v>0</v>
      </c>
      <c r="AM60" s="27">
        <v>5.04</v>
      </c>
      <c r="AN60" s="37">
        <f t="shared" si="17"/>
        <v>0</v>
      </c>
      <c r="AO60" s="53"/>
      <c r="AP60" s="58">
        <f t="shared" si="18"/>
        <v>-135.16999999999999</v>
      </c>
      <c r="AQ60" s="49">
        <v>29</v>
      </c>
      <c r="AR60" s="36">
        <f t="shared" si="2"/>
        <v>0</v>
      </c>
      <c r="AS60" s="27">
        <v>5.04</v>
      </c>
      <c r="AT60" s="37">
        <f t="shared" si="19"/>
        <v>0</v>
      </c>
      <c r="AU60" s="53"/>
      <c r="AV60" s="58">
        <f t="shared" si="118"/>
        <v>-135.16999999999999</v>
      </c>
      <c r="AW60" s="49">
        <v>29</v>
      </c>
      <c r="AX60" s="36">
        <f t="shared" si="21"/>
        <v>0</v>
      </c>
      <c r="AY60" s="27">
        <v>5.04</v>
      </c>
      <c r="AZ60" s="37">
        <f t="shared" si="59"/>
        <v>0</v>
      </c>
      <c r="BA60" s="53"/>
      <c r="BB60" s="121">
        <f t="shared" si="119"/>
        <v>-135.16999999999999</v>
      </c>
      <c r="BC60" s="129">
        <v>29</v>
      </c>
      <c r="BD60" s="125">
        <f t="shared" si="80"/>
        <v>0</v>
      </c>
      <c r="BE60" s="27">
        <v>5.04</v>
      </c>
      <c r="BF60" s="37">
        <f t="shared" si="81"/>
        <v>0</v>
      </c>
      <c r="BG60" s="53"/>
      <c r="BH60" s="121">
        <f t="shared" si="120"/>
        <v>-135.16999999999999</v>
      </c>
      <c r="BI60" s="129">
        <v>29</v>
      </c>
      <c r="BJ60" s="125">
        <f t="shared" si="82"/>
        <v>0</v>
      </c>
      <c r="BK60" s="27">
        <v>5.04</v>
      </c>
      <c r="BL60" s="37">
        <f t="shared" si="83"/>
        <v>0</v>
      </c>
      <c r="BM60" s="53"/>
      <c r="BN60" s="58">
        <f t="shared" si="121"/>
        <v>-135.16999999999999</v>
      </c>
      <c r="BO60" s="129">
        <v>29</v>
      </c>
      <c r="BP60" s="125">
        <f t="shared" si="84"/>
        <v>0</v>
      </c>
      <c r="BQ60" s="27">
        <v>5.04</v>
      </c>
      <c r="BR60" s="37">
        <f t="shared" si="85"/>
        <v>0</v>
      </c>
      <c r="BS60" s="53"/>
      <c r="BT60" s="58">
        <f t="shared" si="122"/>
        <v>-135.16999999999999</v>
      </c>
      <c r="BU60" s="129">
        <v>29</v>
      </c>
      <c r="BV60" s="125">
        <f t="shared" si="86"/>
        <v>0</v>
      </c>
      <c r="BW60" s="27">
        <v>5.04</v>
      </c>
      <c r="BX60" s="37">
        <f t="shared" si="87"/>
        <v>0</v>
      </c>
      <c r="BY60" s="53"/>
      <c r="BZ60" s="58">
        <f t="shared" si="123"/>
        <v>-135.16999999999999</v>
      </c>
      <c r="CA60" s="129">
        <v>29</v>
      </c>
      <c r="CB60" s="125">
        <f t="shared" si="88"/>
        <v>0</v>
      </c>
      <c r="CC60" s="27">
        <v>5.04</v>
      </c>
      <c r="CD60" s="37">
        <f t="shared" si="89"/>
        <v>0</v>
      </c>
      <c r="CE60" s="53"/>
      <c r="CF60" s="58">
        <f t="shared" si="124"/>
        <v>-135.16999999999999</v>
      </c>
      <c r="CG60" s="129">
        <v>29</v>
      </c>
      <c r="CH60" s="125">
        <f t="shared" si="90"/>
        <v>0</v>
      </c>
      <c r="CI60" s="27">
        <v>5.04</v>
      </c>
      <c r="CJ60" s="37">
        <f t="shared" si="91"/>
        <v>0</v>
      </c>
      <c r="CK60" s="53"/>
      <c r="CL60" s="58">
        <f t="shared" si="125"/>
        <v>-135.16999999999999</v>
      </c>
      <c r="CM60" s="129">
        <v>29</v>
      </c>
      <c r="CN60" s="125">
        <f t="shared" si="106"/>
        <v>0</v>
      </c>
      <c r="CO60" s="27">
        <v>5.04</v>
      </c>
      <c r="CP60" s="37">
        <f t="shared" si="107"/>
        <v>0</v>
      </c>
      <c r="CQ60" s="53"/>
      <c r="CR60" s="58">
        <f t="shared" si="126"/>
        <v>-135.16999999999999</v>
      </c>
      <c r="CS60" s="129">
        <v>59</v>
      </c>
      <c r="CT60" s="125">
        <f t="shared" si="109"/>
        <v>30</v>
      </c>
      <c r="CU60" s="27">
        <v>5.04</v>
      </c>
      <c r="CV60" s="37">
        <f t="shared" si="110"/>
        <v>151.19999999999999</v>
      </c>
      <c r="CW60" s="53"/>
      <c r="CX60" s="58">
        <f t="shared" si="127"/>
        <v>-286.37</v>
      </c>
      <c r="CY60" s="129">
        <v>59</v>
      </c>
      <c r="CZ60" s="125">
        <f t="shared" si="112"/>
        <v>0</v>
      </c>
      <c r="DA60" s="27">
        <v>5.04</v>
      </c>
      <c r="DB60" s="37">
        <f t="shared" si="113"/>
        <v>0</v>
      </c>
      <c r="DC60" s="53"/>
      <c r="DD60" s="58">
        <f t="shared" si="128"/>
        <v>-286.37</v>
      </c>
      <c r="DE60" s="129">
        <v>59</v>
      </c>
      <c r="DF60" s="125">
        <f t="shared" si="115"/>
        <v>0</v>
      </c>
      <c r="DG60" s="27">
        <v>5.29</v>
      </c>
      <c r="DH60" s="37">
        <f t="shared" si="116"/>
        <v>0</v>
      </c>
      <c r="DI60" s="53"/>
      <c r="DJ60" s="58">
        <f t="shared" si="129"/>
        <v>-286.37</v>
      </c>
    </row>
    <row r="61" spans="1:114" ht="13.9" customHeight="1" x14ac:dyDescent="0.25">
      <c r="A61" s="97" t="s">
        <v>74</v>
      </c>
      <c r="B61" s="5">
        <v>59</v>
      </c>
      <c r="C61" s="23">
        <v>694.82</v>
      </c>
      <c r="D61" s="2">
        <v>41</v>
      </c>
      <c r="E61" s="2">
        <v>41</v>
      </c>
      <c r="F61" s="2">
        <v>41</v>
      </c>
      <c r="G61" s="2">
        <v>185</v>
      </c>
      <c r="H61" s="2">
        <v>185</v>
      </c>
      <c r="I61" s="2">
        <v>10</v>
      </c>
      <c r="J61" s="2">
        <v>10</v>
      </c>
      <c r="K61" s="2">
        <v>28</v>
      </c>
      <c r="L61" s="2">
        <v>207</v>
      </c>
      <c r="M61" s="2">
        <v>286</v>
      </c>
      <c r="N61" s="2">
        <v>387</v>
      </c>
      <c r="O61" s="2">
        <v>415</v>
      </c>
      <c r="P61" s="2">
        <v>527</v>
      </c>
      <c r="Q61" s="2">
        <v>618</v>
      </c>
      <c r="R61" s="2">
        <v>702</v>
      </c>
      <c r="S61" s="2">
        <v>717</v>
      </c>
      <c r="T61" s="2">
        <v>717</v>
      </c>
      <c r="U61" s="2">
        <v>717</v>
      </c>
      <c r="V61" s="2">
        <v>717</v>
      </c>
      <c r="W61" s="2">
        <v>734</v>
      </c>
      <c r="X61" s="2">
        <v>807</v>
      </c>
      <c r="Y61" s="2">
        <v>954</v>
      </c>
      <c r="Z61" s="20">
        <f>Y61-X61</f>
        <v>147</v>
      </c>
      <c r="AA61" s="21">
        <v>4.8099999999999996</v>
      </c>
      <c r="AB61" s="22">
        <f t="shared" si="14"/>
        <v>707.06999999999994</v>
      </c>
      <c r="AC61" s="22"/>
      <c r="AD61" s="24">
        <f>C61+AC61-AB61</f>
        <v>-12.249999999999886</v>
      </c>
      <c r="AE61" s="49">
        <v>1039</v>
      </c>
      <c r="AF61" s="36">
        <f t="shared" si="0"/>
        <v>85</v>
      </c>
      <c r="AG61" s="27">
        <v>4.8099999999999996</v>
      </c>
      <c r="AH61" s="37">
        <f t="shared" si="15"/>
        <v>408.84999999999997</v>
      </c>
      <c r="AI61" s="53">
        <f>2000+500</f>
        <v>2500</v>
      </c>
      <c r="AJ61" s="37">
        <f t="shared" si="16"/>
        <v>2078.9</v>
      </c>
      <c r="AK61" s="49">
        <v>1060</v>
      </c>
      <c r="AL61" s="36">
        <f t="shared" si="1"/>
        <v>21</v>
      </c>
      <c r="AM61" s="27">
        <v>5.04</v>
      </c>
      <c r="AN61" s="37">
        <f t="shared" si="17"/>
        <v>105.84</v>
      </c>
      <c r="AO61" s="53"/>
      <c r="AP61" s="59">
        <f t="shared" si="18"/>
        <v>1973.0600000000002</v>
      </c>
      <c r="AQ61" s="49">
        <v>1174.53</v>
      </c>
      <c r="AR61" s="36">
        <f t="shared" si="2"/>
        <v>114.52999999999997</v>
      </c>
      <c r="AS61" s="27">
        <v>5.04</v>
      </c>
      <c r="AT61" s="37">
        <f t="shared" si="19"/>
        <v>577.23119999999983</v>
      </c>
      <c r="AU61" s="53"/>
      <c r="AV61" s="111">
        <f t="shared" si="118"/>
        <v>1395.8288000000002</v>
      </c>
      <c r="AW61" s="49">
        <v>1325</v>
      </c>
      <c r="AX61" s="36">
        <f t="shared" si="21"/>
        <v>150.47000000000003</v>
      </c>
      <c r="AY61" s="27">
        <v>5.04</v>
      </c>
      <c r="AZ61" s="37">
        <f t="shared" si="59"/>
        <v>758.36880000000019</v>
      </c>
      <c r="BA61" s="53"/>
      <c r="BB61" s="122">
        <f t="shared" si="119"/>
        <v>637.46</v>
      </c>
      <c r="BC61" s="129">
        <v>1404</v>
      </c>
      <c r="BD61" s="125">
        <f t="shared" si="80"/>
        <v>79</v>
      </c>
      <c r="BE61" s="27">
        <v>5.04</v>
      </c>
      <c r="BF61" s="37">
        <f t="shared" si="81"/>
        <v>398.16</v>
      </c>
      <c r="BG61" s="53"/>
      <c r="BH61" s="122">
        <f t="shared" si="120"/>
        <v>239.3</v>
      </c>
      <c r="BI61" s="129">
        <v>1431</v>
      </c>
      <c r="BJ61" s="125">
        <f t="shared" si="82"/>
        <v>27</v>
      </c>
      <c r="BK61" s="27">
        <v>5.04</v>
      </c>
      <c r="BL61" s="37">
        <f t="shared" si="83"/>
        <v>136.08000000000001</v>
      </c>
      <c r="BM61" s="53"/>
      <c r="BN61" s="111">
        <f t="shared" si="121"/>
        <v>103.22</v>
      </c>
      <c r="BO61" s="129">
        <v>1451</v>
      </c>
      <c r="BP61" s="125">
        <f t="shared" si="84"/>
        <v>20</v>
      </c>
      <c r="BQ61" s="27">
        <v>5.04</v>
      </c>
      <c r="BR61" s="37">
        <f t="shared" si="85"/>
        <v>100.8</v>
      </c>
      <c r="BS61" s="53"/>
      <c r="BT61" s="111">
        <f t="shared" si="122"/>
        <v>2.4200000000000017</v>
      </c>
      <c r="BU61" s="129">
        <v>1468</v>
      </c>
      <c r="BV61" s="125">
        <f t="shared" si="86"/>
        <v>17</v>
      </c>
      <c r="BW61" s="27">
        <v>5.04</v>
      </c>
      <c r="BX61" s="37">
        <f t="shared" si="87"/>
        <v>85.68</v>
      </c>
      <c r="BY61" s="53">
        <v>2000</v>
      </c>
      <c r="BZ61" s="111">
        <f t="shared" si="123"/>
        <v>1916.74</v>
      </c>
      <c r="CA61" s="129">
        <v>1500</v>
      </c>
      <c r="CB61" s="125">
        <f t="shared" si="88"/>
        <v>32</v>
      </c>
      <c r="CC61" s="27">
        <v>5.04</v>
      </c>
      <c r="CD61" s="37">
        <f t="shared" si="89"/>
        <v>161.28</v>
      </c>
      <c r="CE61" s="53"/>
      <c r="CF61" s="111">
        <f t="shared" si="124"/>
        <v>1755.46</v>
      </c>
      <c r="CG61" s="129">
        <v>1500</v>
      </c>
      <c r="CH61" s="125">
        <f t="shared" si="90"/>
        <v>0</v>
      </c>
      <c r="CI61" s="27">
        <v>5.04</v>
      </c>
      <c r="CJ61" s="37">
        <f t="shared" si="91"/>
        <v>0</v>
      </c>
      <c r="CK61" s="53"/>
      <c r="CL61" s="111">
        <f t="shared" si="125"/>
        <v>1755.46</v>
      </c>
      <c r="CM61" s="129">
        <v>1519</v>
      </c>
      <c r="CN61" s="125">
        <f t="shared" si="106"/>
        <v>19</v>
      </c>
      <c r="CO61" s="27">
        <v>5.04</v>
      </c>
      <c r="CP61" s="37">
        <f t="shared" si="107"/>
        <v>95.76</v>
      </c>
      <c r="CQ61" s="53"/>
      <c r="CR61" s="111">
        <f t="shared" si="126"/>
        <v>1659.7</v>
      </c>
      <c r="CS61" s="129">
        <v>1590</v>
      </c>
      <c r="CT61" s="125">
        <f t="shared" si="109"/>
        <v>71</v>
      </c>
      <c r="CU61" s="27">
        <v>5.04</v>
      </c>
      <c r="CV61" s="37">
        <f t="shared" si="110"/>
        <v>357.84</v>
      </c>
      <c r="CW61" s="53"/>
      <c r="CX61" s="111">
        <f t="shared" si="127"/>
        <v>1301.8600000000001</v>
      </c>
      <c r="CY61" s="129">
        <v>1735</v>
      </c>
      <c r="CZ61" s="125">
        <f t="shared" si="112"/>
        <v>145</v>
      </c>
      <c r="DA61" s="27">
        <v>5.04</v>
      </c>
      <c r="DB61" s="37">
        <f t="shared" si="113"/>
        <v>730.8</v>
      </c>
      <c r="DC61" s="53"/>
      <c r="DD61" s="111">
        <f t="shared" si="128"/>
        <v>571.06000000000017</v>
      </c>
      <c r="DE61" s="129">
        <v>1861</v>
      </c>
      <c r="DF61" s="125">
        <f t="shared" si="115"/>
        <v>126</v>
      </c>
      <c r="DG61" s="27">
        <v>5.29</v>
      </c>
      <c r="DH61" s="37">
        <f t="shared" si="116"/>
        <v>666.54</v>
      </c>
      <c r="DI61" s="53">
        <v>25</v>
      </c>
      <c r="DJ61" s="58">
        <f t="shared" si="129"/>
        <v>-70.479999999999791</v>
      </c>
    </row>
    <row r="62" spans="1:114" ht="13.9" customHeight="1" x14ac:dyDescent="0.25">
      <c r="A62" s="97" t="s">
        <v>75</v>
      </c>
      <c r="B62" s="5">
        <v>60</v>
      </c>
      <c r="C62" s="24">
        <v>-9.08</v>
      </c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0">
        <f>Y62-X62</f>
        <v>0</v>
      </c>
      <c r="AA62" s="21">
        <v>4.8099999999999996</v>
      </c>
      <c r="AB62" s="22">
        <f t="shared" si="14"/>
        <v>0</v>
      </c>
      <c r="AC62" s="22"/>
      <c r="AD62" s="24">
        <f>C62+AC62-AB62</f>
        <v>-9.08</v>
      </c>
      <c r="AE62" s="49">
        <v>3</v>
      </c>
      <c r="AF62" s="36">
        <f t="shared" si="0"/>
        <v>0</v>
      </c>
      <c r="AG62" s="27">
        <v>4.8099999999999996</v>
      </c>
      <c r="AH62" s="37">
        <f t="shared" si="15"/>
        <v>0</v>
      </c>
      <c r="AI62" s="53"/>
      <c r="AJ62" s="58">
        <f t="shared" si="16"/>
        <v>-9.08</v>
      </c>
      <c r="AK62" s="49">
        <v>3</v>
      </c>
      <c r="AL62" s="36">
        <f t="shared" si="1"/>
        <v>0</v>
      </c>
      <c r="AM62" s="27">
        <v>5.04</v>
      </c>
      <c r="AN62" s="37">
        <f t="shared" si="17"/>
        <v>0</v>
      </c>
      <c r="AO62" s="53"/>
      <c r="AP62" s="58">
        <f t="shared" si="18"/>
        <v>-9.08</v>
      </c>
      <c r="AQ62" s="104">
        <v>1.61</v>
      </c>
      <c r="AR62" s="112">
        <f t="shared" si="2"/>
        <v>-1.39</v>
      </c>
      <c r="AS62" s="27">
        <v>5.04</v>
      </c>
      <c r="AT62" s="37">
        <f t="shared" si="19"/>
        <v>-7.0055999999999994</v>
      </c>
      <c r="AU62" s="53"/>
      <c r="AV62" s="58">
        <f t="shared" si="118"/>
        <v>-2.0744000000000007</v>
      </c>
      <c r="AW62" s="104">
        <v>1.61</v>
      </c>
      <c r="AX62" s="36">
        <f t="shared" si="21"/>
        <v>0</v>
      </c>
      <c r="AY62" s="27">
        <v>5.04</v>
      </c>
      <c r="AZ62" s="37">
        <f t="shared" si="59"/>
        <v>0</v>
      </c>
      <c r="BA62" s="53"/>
      <c r="BB62" s="121">
        <f t="shared" si="119"/>
        <v>-2.0744000000000007</v>
      </c>
      <c r="BC62" s="131">
        <v>1.61</v>
      </c>
      <c r="BD62" s="125">
        <f t="shared" si="80"/>
        <v>0</v>
      </c>
      <c r="BE62" s="27">
        <v>5.04</v>
      </c>
      <c r="BF62" s="37">
        <f t="shared" si="81"/>
        <v>0</v>
      </c>
      <c r="BG62" s="53"/>
      <c r="BH62" s="121">
        <f t="shared" si="120"/>
        <v>-2.0744000000000007</v>
      </c>
      <c r="BI62" s="131">
        <v>1.61</v>
      </c>
      <c r="BJ62" s="125">
        <f t="shared" si="82"/>
        <v>0</v>
      </c>
      <c r="BK62" s="27">
        <v>5.04</v>
      </c>
      <c r="BL62" s="37">
        <f t="shared" si="83"/>
        <v>0</v>
      </c>
      <c r="BM62" s="53"/>
      <c r="BN62" s="58">
        <f t="shared" si="121"/>
        <v>-2.0744000000000007</v>
      </c>
      <c r="BO62" s="131">
        <v>1.61</v>
      </c>
      <c r="BP62" s="125">
        <f t="shared" si="84"/>
        <v>0</v>
      </c>
      <c r="BQ62" s="27">
        <v>5.04</v>
      </c>
      <c r="BR62" s="37">
        <f t="shared" si="85"/>
        <v>0</v>
      </c>
      <c r="BS62" s="53"/>
      <c r="BT62" s="58">
        <f t="shared" si="122"/>
        <v>-2.0744000000000007</v>
      </c>
      <c r="BU62" s="131">
        <v>1.61</v>
      </c>
      <c r="BV62" s="125">
        <f t="shared" si="86"/>
        <v>0</v>
      </c>
      <c r="BW62" s="27">
        <v>5.04</v>
      </c>
      <c r="BX62" s="37">
        <f t="shared" si="87"/>
        <v>0</v>
      </c>
      <c r="BY62" s="53"/>
      <c r="BZ62" s="58">
        <f t="shared" si="123"/>
        <v>-2.0744000000000007</v>
      </c>
      <c r="CA62" s="131">
        <v>1.61</v>
      </c>
      <c r="CB62" s="125">
        <f t="shared" si="88"/>
        <v>0</v>
      </c>
      <c r="CC62" s="27">
        <v>5.04</v>
      </c>
      <c r="CD62" s="37">
        <f t="shared" si="89"/>
        <v>0</v>
      </c>
      <c r="CE62" s="53"/>
      <c r="CF62" s="58">
        <f t="shared" si="124"/>
        <v>-2.0744000000000007</v>
      </c>
      <c r="CG62" s="131">
        <v>1.61</v>
      </c>
      <c r="CH62" s="125">
        <f t="shared" si="90"/>
        <v>0</v>
      </c>
      <c r="CI62" s="27">
        <v>5.04</v>
      </c>
      <c r="CJ62" s="37">
        <f t="shared" si="91"/>
        <v>0</v>
      </c>
      <c r="CK62" s="53"/>
      <c r="CL62" s="58">
        <f t="shared" si="125"/>
        <v>-2.0744000000000007</v>
      </c>
      <c r="CM62" s="131">
        <v>1.61</v>
      </c>
      <c r="CN62" s="125">
        <f t="shared" si="106"/>
        <v>0</v>
      </c>
      <c r="CO62" s="27">
        <v>5.04</v>
      </c>
      <c r="CP62" s="37">
        <f t="shared" si="107"/>
        <v>0</v>
      </c>
      <c r="CQ62" s="53"/>
      <c r="CR62" s="58">
        <f t="shared" si="126"/>
        <v>-2.0744000000000007</v>
      </c>
      <c r="CS62" s="131">
        <v>1.61</v>
      </c>
      <c r="CT62" s="125">
        <f t="shared" si="109"/>
        <v>0</v>
      </c>
      <c r="CU62" s="27">
        <v>5.04</v>
      </c>
      <c r="CV62" s="37">
        <f t="shared" si="110"/>
        <v>0</v>
      </c>
      <c r="CW62" s="53"/>
      <c r="CX62" s="58">
        <f t="shared" si="127"/>
        <v>-2.0744000000000007</v>
      </c>
      <c r="CY62" s="131">
        <v>1.61</v>
      </c>
      <c r="CZ62" s="125">
        <f t="shared" si="112"/>
        <v>0</v>
      </c>
      <c r="DA62" s="27">
        <v>5.04</v>
      </c>
      <c r="DB62" s="37">
        <f t="shared" si="113"/>
        <v>0</v>
      </c>
      <c r="DC62" s="53"/>
      <c r="DD62" s="58">
        <f t="shared" si="128"/>
        <v>-2.0744000000000007</v>
      </c>
      <c r="DE62" s="131">
        <v>1.61</v>
      </c>
      <c r="DF62" s="125">
        <f t="shared" si="115"/>
        <v>0</v>
      </c>
      <c r="DG62" s="27">
        <v>5.29</v>
      </c>
      <c r="DH62" s="37">
        <f t="shared" si="116"/>
        <v>0</v>
      </c>
      <c r="DI62" s="53"/>
      <c r="DJ62" s="58">
        <f t="shared" si="129"/>
        <v>-2.0744000000000007</v>
      </c>
    </row>
    <row r="63" spans="1:114" ht="13.9" customHeight="1" x14ac:dyDescent="0.25">
      <c r="A63" s="97" t="s">
        <v>130</v>
      </c>
      <c r="B63" s="28">
        <v>61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15"/>
        <v>0</v>
      </c>
      <c r="AI63" s="53"/>
      <c r="AJ63" s="37">
        <f t="shared" si="16"/>
        <v>0</v>
      </c>
      <c r="AK63" s="49"/>
      <c r="AL63" s="36">
        <f t="shared" si="1"/>
        <v>0</v>
      </c>
      <c r="AM63" s="27">
        <v>5.04</v>
      </c>
      <c r="AN63" s="37">
        <f t="shared" si="17"/>
        <v>0</v>
      </c>
      <c r="AO63" s="53"/>
      <c r="AP63" s="59">
        <f t="shared" si="18"/>
        <v>0</v>
      </c>
      <c r="AQ63" s="49"/>
      <c r="AR63" s="36">
        <f t="shared" si="2"/>
        <v>0</v>
      </c>
      <c r="AS63" s="27">
        <v>5.04</v>
      </c>
      <c r="AT63" s="37">
        <f t="shared" si="19"/>
        <v>0</v>
      </c>
      <c r="AU63" s="53"/>
      <c r="AV63" s="59">
        <f t="shared" si="118"/>
        <v>0</v>
      </c>
      <c r="AW63" s="49">
        <v>0</v>
      </c>
      <c r="AX63" s="36">
        <f t="shared" si="21"/>
        <v>0</v>
      </c>
      <c r="AY63" s="27">
        <v>5.04</v>
      </c>
      <c r="AZ63" s="37">
        <f t="shared" si="59"/>
        <v>0</v>
      </c>
      <c r="BA63" s="53"/>
      <c r="BB63" s="122">
        <f t="shared" si="119"/>
        <v>0</v>
      </c>
      <c r="BC63" s="129"/>
      <c r="BD63" s="125">
        <f t="shared" si="80"/>
        <v>0</v>
      </c>
      <c r="BE63" s="27">
        <v>5.04</v>
      </c>
      <c r="BF63" s="37">
        <f t="shared" si="81"/>
        <v>0</v>
      </c>
      <c r="BG63" s="53"/>
      <c r="BH63" s="122">
        <f t="shared" si="120"/>
        <v>0</v>
      </c>
      <c r="BI63" s="129"/>
      <c r="BJ63" s="125">
        <f t="shared" si="82"/>
        <v>0</v>
      </c>
      <c r="BK63" s="27">
        <v>5.04</v>
      </c>
      <c r="BL63" s="37">
        <f t="shared" si="83"/>
        <v>0</v>
      </c>
      <c r="BM63" s="53"/>
      <c r="BN63" s="111">
        <f t="shared" si="121"/>
        <v>0</v>
      </c>
      <c r="BO63" s="129"/>
      <c r="BP63" s="125">
        <f t="shared" si="84"/>
        <v>0</v>
      </c>
      <c r="BQ63" s="27">
        <v>5.04</v>
      </c>
      <c r="BR63" s="37">
        <f t="shared" si="85"/>
        <v>0</v>
      </c>
      <c r="BS63" s="53"/>
      <c r="BT63" s="111">
        <f t="shared" si="122"/>
        <v>0</v>
      </c>
      <c r="BU63" s="129"/>
      <c r="BV63" s="125">
        <f t="shared" si="86"/>
        <v>0</v>
      </c>
      <c r="BW63" s="27">
        <v>5.04</v>
      </c>
      <c r="BX63" s="37">
        <f t="shared" si="87"/>
        <v>0</v>
      </c>
      <c r="BY63" s="53"/>
      <c r="BZ63" s="111">
        <f t="shared" si="123"/>
        <v>0</v>
      </c>
      <c r="CA63" s="129"/>
      <c r="CB63" s="125">
        <f t="shared" si="88"/>
        <v>0</v>
      </c>
      <c r="CC63" s="27">
        <v>5.04</v>
      </c>
      <c r="CD63" s="37">
        <f t="shared" si="89"/>
        <v>0</v>
      </c>
      <c r="CE63" s="53"/>
      <c r="CF63" s="111">
        <f t="shared" si="124"/>
        <v>0</v>
      </c>
      <c r="CG63" s="129"/>
      <c r="CH63" s="125">
        <f t="shared" si="90"/>
        <v>0</v>
      </c>
      <c r="CI63" s="27">
        <v>5.04</v>
      </c>
      <c r="CJ63" s="37">
        <f t="shared" si="91"/>
        <v>0</v>
      </c>
      <c r="CK63" s="53"/>
      <c r="CL63" s="111">
        <f t="shared" si="125"/>
        <v>0</v>
      </c>
      <c r="CM63" s="129"/>
      <c r="CN63" s="125">
        <f t="shared" si="106"/>
        <v>0</v>
      </c>
      <c r="CO63" s="27">
        <v>5.04</v>
      </c>
      <c r="CP63" s="37">
        <f t="shared" si="107"/>
        <v>0</v>
      </c>
      <c r="CQ63" s="53"/>
      <c r="CR63" s="111">
        <f t="shared" si="126"/>
        <v>0</v>
      </c>
      <c r="CS63" s="129"/>
      <c r="CT63" s="125">
        <f t="shared" si="109"/>
        <v>0</v>
      </c>
      <c r="CU63" s="27">
        <v>5.04</v>
      </c>
      <c r="CV63" s="37">
        <f t="shared" si="110"/>
        <v>0</v>
      </c>
      <c r="CW63" s="53"/>
      <c r="CX63" s="111">
        <f t="shared" si="127"/>
        <v>0</v>
      </c>
      <c r="CY63" s="129">
        <v>1</v>
      </c>
      <c r="CZ63" s="125">
        <f t="shared" si="112"/>
        <v>1</v>
      </c>
      <c r="DA63" s="27">
        <v>5.04</v>
      </c>
      <c r="DB63" s="37">
        <f t="shared" si="113"/>
        <v>5.04</v>
      </c>
      <c r="DC63" s="53"/>
      <c r="DD63" s="58">
        <f t="shared" si="128"/>
        <v>-5.04</v>
      </c>
      <c r="DE63" s="129">
        <v>1</v>
      </c>
      <c r="DF63" s="125">
        <f t="shared" si="115"/>
        <v>0</v>
      </c>
      <c r="DG63" s="27">
        <v>5.29</v>
      </c>
      <c r="DH63" s="37">
        <f t="shared" si="116"/>
        <v>0</v>
      </c>
      <c r="DI63" s="53"/>
      <c r="DJ63" s="58">
        <f t="shared" si="129"/>
        <v>-5.04</v>
      </c>
    </row>
    <row r="64" spans="1:114" ht="13.9" customHeight="1" x14ac:dyDescent="0.25">
      <c r="A64" s="97" t="s">
        <v>76</v>
      </c>
      <c r="B64" s="5">
        <v>62</v>
      </c>
      <c r="C64" s="23">
        <v>1151.53</v>
      </c>
      <c r="D64" s="2"/>
      <c r="E64" s="2"/>
      <c r="F64" s="2"/>
      <c r="G64" s="2"/>
      <c r="H64" s="2"/>
      <c r="I64" s="2"/>
      <c r="J64" s="2">
        <v>273</v>
      </c>
      <c r="K64" s="2">
        <v>828</v>
      </c>
      <c r="L64" s="2">
        <v>871</v>
      </c>
      <c r="M64" s="2">
        <v>936</v>
      </c>
      <c r="N64" s="2">
        <v>1013</v>
      </c>
      <c r="O64" s="2">
        <v>1061</v>
      </c>
      <c r="P64" s="2">
        <v>1154</v>
      </c>
      <c r="Q64" s="2">
        <v>1227</v>
      </c>
      <c r="R64" s="2">
        <v>1274</v>
      </c>
      <c r="S64" s="2">
        <v>1289</v>
      </c>
      <c r="T64" s="2">
        <v>1319</v>
      </c>
      <c r="U64" s="2">
        <v>1325</v>
      </c>
      <c r="V64" s="2">
        <v>1325</v>
      </c>
      <c r="W64" s="2">
        <v>1358</v>
      </c>
      <c r="X64" s="2">
        <v>1372</v>
      </c>
      <c r="Y64" s="2">
        <v>1423</v>
      </c>
      <c r="Z64" s="20">
        <f>Y64-X64</f>
        <v>51</v>
      </c>
      <c r="AA64" s="21">
        <v>4.8099999999999996</v>
      </c>
      <c r="AB64" s="22">
        <f t="shared" ref="AB64:AB66" si="131">Z64*AA64</f>
        <v>245.30999999999997</v>
      </c>
      <c r="AC64" s="22"/>
      <c r="AD64" s="23">
        <f>C64+AC64-AB64</f>
        <v>906.22</v>
      </c>
      <c r="AE64" s="49">
        <v>1544</v>
      </c>
      <c r="AF64" s="36">
        <f t="shared" si="0"/>
        <v>121</v>
      </c>
      <c r="AG64" s="27">
        <v>4.8099999999999996</v>
      </c>
      <c r="AH64" s="37">
        <f t="shared" si="15"/>
        <v>582.01</v>
      </c>
      <c r="AI64" s="53"/>
      <c r="AJ64" s="37">
        <f t="shared" si="16"/>
        <v>324.21000000000004</v>
      </c>
      <c r="AK64" s="49">
        <v>1650</v>
      </c>
      <c r="AL64" s="36">
        <f t="shared" si="1"/>
        <v>106</v>
      </c>
      <c r="AM64" s="27">
        <v>5.04</v>
      </c>
      <c r="AN64" s="37">
        <f t="shared" si="17"/>
        <v>534.24</v>
      </c>
      <c r="AO64" s="53">
        <v>500</v>
      </c>
      <c r="AP64" s="59">
        <f t="shared" si="18"/>
        <v>289.97000000000003</v>
      </c>
      <c r="AQ64" s="49">
        <v>1725.48</v>
      </c>
      <c r="AR64" s="36">
        <f t="shared" si="2"/>
        <v>75.480000000000018</v>
      </c>
      <c r="AS64" s="27">
        <v>5.04</v>
      </c>
      <c r="AT64" s="37">
        <f t="shared" si="19"/>
        <v>380.4192000000001</v>
      </c>
      <c r="AU64" s="53"/>
      <c r="AV64" s="58">
        <f t="shared" si="118"/>
        <v>-90.449200000000076</v>
      </c>
      <c r="AW64" s="49">
        <v>1810</v>
      </c>
      <c r="AX64" s="36">
        <f t="shared" si="21"/>
        <v>84.519999999999982</v>
      </c>
      <c r="AY64" s="27">
        <v>5.04</v>
      </c>
      <c r="AZ64" s="37">
        <f t="shared" si="59"/>
        <v>425.98079999999993</v>
      </c>
      <c r="BA64" s="53">
        <v>1000</v>
      </c>
      <c r="BB64" s="122">
        <f t="shared" si="119"/>
        <v>483.57</v>
      </c>
      <c r="BC64" s="129">
        <v>2009</v>
      </c>
      <c r="BD64" s="125">
        <f t="shared" si="80"/>
        <v>199</v>
      </c>
      <c r="BE64" s="27">
        <v>5.04</v>
      </c>
      <c r="BF64" s="37">
        <f t="shared" si="81"/>
        <v>1002.96</v>
      </c>
      <c r="BG64" s="53"/>
      <c r="BH64" s="121">
        <f t="shared" si="120"/>
        <v>-519.3900000000001</v>
      </c>
      <c r="BI64" s="129">
        <v>2038</v>
      </c>
      <c r="BJ64" s="125">
        <f t="shared" si="82"/>
        <v>29</v>
      </c>
      <c r="BK64" s="27">
        <v>5.04</v>
      </c>
      <c r="BL64" s="37">
        <f t="shared" si="83"/>
        <v>146.16</v>
      </c>
      <c r="BM64" s="53"/>
      <c r="BN64" s="58">
        <f t="shared" si="121"/>
        <v>-665.55000000000007</v>
      </c>
      <c r="BO64" s="129">
        <v>2038</v>
      </c>
      <c r="BP64" s="125">
        <f t="shared" si="84"/>
        <v>0</v>
      </c>
      <c r="BQ64" s="27">
        <v>5.04</v>
      </c>
      <c r="BR64" s="37">
        <f t="shared" si="85"/>
        <v>0</v>
      </c>
      <c r="BS64" s="53">
        <v>1000</v>
      </c>
      <c r="BT64" s="111">
        <f t="shared" si="122"/>
        <v>334.44999999999993</v>
      </c>
      <c r="BU64" s="129">
        <v>2038</v>
      </c>
      <c r="BV64" s="125">
        <f t="shared" si="86"/>
        <v>0</v>
      </c>
      <c r="BW64" s="27">
        <v>5.04</v>
      </c>
      <c r="BX64" s="37">
        <f t="shared" si="87"/>
        <v>0</v>
      </c>
      <c r="BY64" s="53"/>
      <c r="BZ64" s="111">
        <f t="shared" si="123"/>
        <v>334.44999999999993</v>
      </c>
      <c r="CA64" s="129">
        <v>2038</v>
      </c>
      <c r="CB64" s="125">
        <f t="shared" si="88"/>
        <v>0</v>
      </c>
      <c r="CC64" s="27">
        <v>5.04</v>
      </c>
      <c r="CD64" s="37">
        <f t="shared" si="89"/>
        <v>0</v>
      </c>
      <c r="CE64" s="53"/>
      <c r="CF64" s="111">
        <f t="shared" si="124"/>
        <v>334.44999999999993</v>
      </c>
      <c r="CG64" s="129">
        <v>2038</v>
      </c>
      <c r="CH64" s="125">
        <f t="shared" si="90"/>
        <v>0</v>
      </c>
      <c r="CI64" s="27">
        <v>5.04</v>
      </c>
      <c r="CJ64" s="37">
        <f t="shared" si="91"/>
        <v>0</v>
      </c>
      <c r="CK64" s="53"/>
      <c r="CL64" s="111">
        <f t="shared" si="125"/>
        <v>334.44999999999993</v>
      </c>
      <c r="CM64" s="129">
        <v>2038</v>
      </c>
      <c r="CN64" s="125">
        <f t="shared" si="106"/>
        <v>0</v>
      </c>
      <c r="CO64" s="27">
        <v>5.04</v>
      </c>
      <c r="CP64" s="37">
        <f t="shared" si="107"/>
        <v>0</v>
      </c>
      <c r="CQ64" s="53"/>
      <c r="CR64" s="111">
        <f t="shared" si="126"/>
        <v>334.44999999999993</v>
      </c>
      <c r="CS64" s="129">
        <v>2105</v>
      </c>
      <c r="CT64" s="125">
        <f t="shared" si="109"/>
        <v>67</v>
      </c>
      <c r="CU64" s="27">
        <v>5.04</v>
      </c>
      <c r="CV64" s="37">
        <f t="shared" si="110"/>
        <v>337.68</v>
      </c>
      <c r="CW64" s="53">
        <v>1000</v>
      </c>
      <c r="CX64" s="111">
        <f t="shared" si="127"/>
        <v>996.76999999999987</v>
      </c>
      <c r="CY64" s="129">
        <v>2260</v>
      </c>
      <c r="CZ64" s="125">
        <f t="shared" si="112"/>
        <v>155</v>
      </c>
      <c r="DA64" s="27">
        <v>5.04</v>
      </c>
      <c r="DB64" s="37">
        <f t="shared" si="113"/>
        <v>781.2</v>
      </c>
      <c r="DC64" s="53"/>
      <c r="DD64" s="111">
        <f t="shared" si="128"/>
        <v>215.56999999999982</v>
      </c>
      <c r="DE64" s="129">
        <v>2410</v>
      </c>
      <c r="DF64" s="125">
        <f t="shared" si="115"/>
        <v>150</v>
      </c>
      <c r="DG64" s="27">
        <v>5.29</v>
      </c>
      <c r="DH64" s="37">
        <f t="shared" si="116"/>
        <v>793.5</v>
      </c>
      <c r="DI64" s="53"/>
      <c r="DJ64" s="58">
        <f t="shared" si="129"/>
        <v>-577.93000000000018</v>
      </c>
    </row>
    <row r="65" spans="1:114" ht="13.9" customHeight="1" x14ac:dyDescent="0.25">
      <c r="A65" s="97" t="s">
        <v>77</v>
      </c>
      <c r="B65" s="5">
        <v>63</v>
      </c>
      <c r="C65" s="17">
        <v>-4947.68</v>
      </c>
      <c r="D65" s="2">
        <v>90</v>
      </c>
      <c r="E65" s="2">
        <v>90</v>
      </c>
      <c r="F65" s="2">
        <v>233</v>
      </c>
      <c r="G65" s="2">
        <v>322</v>
      </c>
      <c r="H65" s="2">
        <v>412</v>
      </c>
      <c r="I65" s="2">
        <v>536</v>
      </c>
      <c r="J65" s="2">
        <v>592</v>
      </c>
      <c r="K65" s="2">
        <v>672</v>
      </c>
      <c r="L65" s="2">
        <v>840</v>
      </c>
      <c r="M65" s="2">
        <v>873</v>
      </c>
      <c r="N65" s="2">
        <v>909</v>
      </c>
      <c r="O65" s="2">
        <v>927</v>
      </c>
      <c r="P65" s="2">
        <v>942</v>
      </c>
      <c r="Q65" s="2">
        <v>1028</v>
      </c>
      <c r="R65" s="2">
        <v>1127</v>
      </c>
      <c r="S65" s="2">
        <v>1262</v>
      </c>
      <c r="T65" s="2">
        <v>1339</v>
      </c>
      <c r="U65" s="2">
        <v>1671</v>
      </c>
      <c r="V65" s="2">
        <v>1845</v>
      </c>
      <c r="W65" s="2">
        <v>2154</v>
      </c>
      <c r="X65" s="2">
        <v>2431</v>
      </c>
      <c r="Y65" s="2">
        <v>2608</v>
      </c>
      <c r="Z65" s="20">
        <f>Y65-X65</f>
        <v>177</v>
      </c>
      <c r="AA65" s="21">
        <v>4.8099999999999996</v>
      </c>
      <c r="AB65" s="22">
        <f t="shared" si="131"/>
        <v>851.36999999999989</v>
      </c>
      <c r="AC65" s="25">
        <v>4000</v>
      </c>
      <c r="AD65" s="17">
        <f>C65+AC65-AB65</f>
        <v>-1799.0500000000002</v>
      </c>
      <c r="AE65" s="49">
        <v>2716</v>
      </c>
      <c r="AF65" s="36">
        <f t="shared" si="0"/>
        <v>108</v>
      </c>
      <c r="AG65" s="27">
        <v>4.8099999999999996</v>
      </c>
      <c r="AH65" s="37">
        <f t="shared" si="15"/>
        <v>519.4799999999999</v>
      </c>
      <c r="AI65" s="53"/>
      <c r="AJ65" s="57">
        <f t="shared" si="16"/>
        <v>-2318.5300000000002</v>
      </c>
      <c r="AK65" s="49">
        <v>2776</v>
      </c>
      <c r="AL65" s="36">
        <f t="shared" si="1"/>
        <v>60</v>
      </c>
      <c r="AM65" s="27">
        <v>5.04</v>
      </c>
      <c r="AN65" s="37">
        <f t="shared" si="17"/>
        <v>302.39999999999998</v>
      </c>
      <c r="AO65" s="53">
        <v>2500</v>
      </c>
      <c r="AP65" s="58">
        <f t="shared" si="18"/>
        <v>-120.93000000000029</v>
      </c>
      <c r="AQ65" s="49">
        <v>2804.8</v>
      </c>
      <c r="AR65" s="36">
        <f t="shared" si="2"/>
        <v>28.800000000000182</v>
      </c>
      <c r="AS65" s="27">
        <v>5.04</v>
      </c>
      <c r="AT65" s="37">
        <f t="shared" si="19"/>
        <v>145.15200000000092</v>
      </c>
      <c r="AU65" s="53">
        <v>2200</v>
      </c>
      <c r="AV65" s="111">
        <f t="shared" si="118"/>
        <v>1933.9179999999988</v>
      </c>
      <c r="AW65" s="49">
        <v>2850</v>
      </c>
      <c r="AX65" s="36">
        <f t="shared" si="21"/>
        <v>45.199999999999818</v>
      </c>
      <c r="AY65" s="27">
        <v>5.04</v>
      </c>
      <c r="AZ65" s="37">
        <f t="shared" si="59"/>
        <v>227.80799999999908</v>
      </c>
      <c r="BA65" s="53"/>
      <c r="BB65" s="122">
        <f t="shared" si="119"/>
        <v>1706.1099999999997</v>
      </c>
      <c r="BC65" s="129">
        <v>2987</v>
      </c>
      <c r="BD65" s="125">
        <f t="shared" si="80"/>
        <v>137</v>
      </c>
      <c r="BE65" s="27">
        <v>5.04</v>
      </c>
      <c r="BF65" s="37">
        <f t="shared" si="81"/>
        <v>690.48</v>
      </c>
      <c r="BG65" s="53"/>
      <c r="BH65" s="122">
        <f t="shared" si="120"/>
        <v>1015.6299999999997</v>
      </c>
      <c r="BI65" s="129">
        <v>3118</v>
      </c>
      <c r="BJ65" s="125">
        <f t="shared" si="82"/>
        <v>131</v>
      </c>
      <c r="BK65" s="27">
        <v>5.04</v>
      </c>
      <c r="BL65" s="37">
        <f t="shared" si="83"/>
        <v>660.24</v>
      </c>
      <c r="BM65" s="53">
        <v>5000</v>
      </c>
      <c r="BN65" s="111">
        <f t="shared" si="121"/>
        <v>5355.3899999999994</v>
      </c>
      <c r="BO65" s="129">
        <v>3182</v>
      </c>
      <c r="BP65" s="125">
        <f t="shared" si="84"/>
        <v>64</v>
      </c>
      <c r="BQ65" s="27">
        <v>5.04</v>
      </c>
      <c r="BR65" s="37">
        <f t="shared" si="85"/>
        <v>322.56</v>
      </c>
      <c r="BS65" s="53">
        <v>5000</v>
      </c>
      <c r="BT65" s="111">
        <f t="shared" si="122"/>
        <v>10032.829999999998</v>
      </c>
      <c r="BU65" s="129">
        <v>3524</v>
      </c>
      <c r="BV65" s="125">
        <f t="shared" si="86"/>
        <v>342</v>
      </c>
      <c r="BW65" s="27">
        <v>5.04</v>
      </c>
      <c r="BX65" s="37">
        <f t="shared" si="87"/>
        <v>1723.68</v>
      </c>
      <c r="BY65" s="53"/>
      <c r="BZ65" s="111">
        <f t="shared" si="123"/>
        <v>8309.1499999999978</v>
      </c>
      <c r="CA65" s="129">
        <v>3758</v>
      </c>
      <c r="CB65" s="125">
        <f t="shared" si="88"/>
        <v>234</v>
      </c>
      <c r="CC65" s="27">
        <v>5.04</v>
      </c>
      <c r="CD65" s="37">
        <f t="shared" si="89"/>
        <v>1179.3599999999999</v>
      </c>
      <c r="CE65" s="53"/>
      <c r="CF65" s="111">
        <f t="shared" si="124"/>
        <v>7129.7899999999981</v>
      </c>
      <c r="CG65" s="129">
        <v>3758</v>
      </c>
      <c r="CH65" s="125">
        <f t="shared" si="90"/>
        <v>0</v>
      </c>
      <c r="CI65" s="27">
        <v>5.04</v>
      </c>
      <c r="CJ65" s="37">
        <f t="shared" si="91"/>
        <v>0</v>
      </c>
      <c r="CK65" s="53"/>
      <c r="CL65" s="111">
        <f t="shared" si="125"/>
        <v>7129.7899999999981</v>
      </c>
      <c r="CM65" s="129">
        <v>3841</v>
      </c>
      <c r="CN65" s="125">
        <f t="shared" si="106"/>
        <v>83</v>
      </c>
      <c r="CO65" s="27">
        <v>5.04</v>
      </c>
      <c r="CP65" s="37">
        <f t="shared" si="107"/>
        <v>418.32</v>
      </c>
      <c r="CQ65" s="53"/>
      <c r="CR65" s="111">
        <f t="shared" si="126"/>
        <v>6711.4699999999984</v>
      </c>
      <c r="CS65" s="129">
        <v>3887</v>
      </c>
      <c r="CT65" s="125">
        <f t="shared" si="109"/>
        <v>46</v>
      </c>
      <c r="CU65" s="27">
        <v>5.04</v>
      </c>
      <c r="CV65" s="37">
        <f t="shared" si="110"/>
        <v>231.84</v>
      </c>
      <c r="CW65" s="53"/>
      <c r="CX65" s="111">
        <f t="shared" si="127"/>
        <v>6479.6299999999983</v>
      </c>
      <c r="CY65" s="129">
        <v>3941</v>
      </c>
      <c r="CZ65" s="125">
        <f t="shared" si="112"/>
        <v>54</v>
      </c>
      <c r="DA65" s="27">
        <v>5.04</v>
      </c>
      <c r="DB65" s="37">
        <f t="shared" si="113"/>
        <v>272.16000000000003</v>
      </c>
      <c r="DC65" s="53"/>
      <c r="DD65" s="111">
        <f t="shared" si="128"/>
        <v>6207.4699999999984</v>
      </c>
      <c r="DE65" s="129">
        <v>4000</v>
      </c>
      <c r="DF65" s="125">
        <f t="shared" si="115"/>
        <v>59</v>
      </c>
      <c r="DG65" s="27">
        <v>5.29</v>
      </c>
      <c r="DH65" s="37">
        <f t="shared" si="116"/>
        <v>312.11</v>
      </c>
      <c r="DI65" s="53">
        <v>40</v>
      </c>
      <c r="DJ65" s="111">
        <f t="shared" si="129"/>
        <v>5935.3599999999988</v>
      </c>
    </row>
    <row r="66" spans="1:114" ht="13.9" customHeight="1" x14ac:dyDescent="0.25">
      <c r="A66" s="97" t="s">
        <v>78</v>
      </c>
      <c r="B66" s="5">
        <v>64</v>
      </c>
      <c r="C66" s="24">
        <v>-9.6199999999999992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0">
        <f>Y66-X66</f>
        <v>0</v>
      </c>
      <c r="AA66" s="21">
        <v>4.8099999999999996</v>
      </c>
      <c r="AB66" s="22">
        <f t="shared" si="131"/>
        <v>0</v>
      </c>
      <c r="AC66" s="22"/>
      <c r="AD66" s="24">
        <f>C66+AC66-AB66</f>
        <v>-9.6199999999999992</v>
      </c>
      <c r="AE66" s="49">
        <v>2</v>
      </c>
      <c r="AF66" s="36">
        <f t="shared" si="0"/>
        <v>0</v>
      </c>
      <c r="AG66" s="27">
        <v>4.8099999999999996</v>
      </c>
      <c r="AH66" s="37">
        <f t="shared" si="15"/>
        <v>0</v>
      </c>
      <c r="AI66" s="53"/>
      <c r="AJ66" s="58">
        <f t="shared" si="16"/>
        <v>-9.6199999999999992</v>
      </c>
      <c r="AK66" s="49">
        <v>2</v>
      </c>
      <c r="AL66" s="36">
        <f t="shared" si="1"/>
        <v>0</v>
      </c>
      <c r="AM66" s="27">
        <v>5.04</v>
      </c>
      <c r="AN66" s="37">
        <f t="shared" si="17"/>
        <v>0</v>
      </c>
      <c r="AO66" s="53"/>
      <c r="AP66" s="58">
        <f t="shared" si="18"/>
        <v>-9.6199999999999992</v>
      </c>
      <c r="AQ66" s="49">
        <v>2</v>
      </c>
      <c r="AR66" s="36">
        <f t="shared" si="2"/>
        <v>0</v>
      </c>
      <c r="AS66" s="27">
        <v>5.04</v>
      </c>
      <c r="AT66" s="37">
        <f t="shared" si="19"/>
        <v>0</v>
      </c>
      <c r="AU66" s="53"/>
      <c r="AV66" s="58">
        <f t="shared" si="118"/>
        <v>-9.6199999999999992</v>
      </c>
      <c r="AW66" s="49">
        <v>2</v>
      </c>
      <c r="AX66" s="36">
        <f t="shared" si="21"/>
        <v>0</v>
      </c>
      <c r="AY66" s="27">
        <v>5.04</v>
      </c>
      <c r="AZ66" s="37">
        <f t="shared" si="59"/>
        <v>0</v>
      </c>
      <c r="BA66" s="53"/>
      <c r="BB66" s="121">
        <f t="shared" si="119"/>
        <v>-9.6199999999999992</v>
      </c>
      <c r="BC66" s="129">
        <v>2</v>
      </c>
      <c r="BD66" s="125">
        <f t="shared" si="80"/>
        <v>0</v>
      </c>
      <c r="BE66" s="27">
        <v>5.04</v>
      </c>
      <c r="BF66" s="37">
        <f t="shared" si="81"/>
        <v>0</v>
      </c>
      <c r="BG66" s="53"/>
      <c r="BH66" s="121">
        <f t="shared" si="120"/>
        <v>-9.6199999999999992</v>
      </c>
      <c r="BI66" s="129">
        <v>2</v>
      </c>
      <c r="BJ66" s="125">
        <f t="shared" si="82"/>
        <v>0</v>
      </c>
      <c r="BK66" s="27">
        <v>5.04</v>
      </c>
      <c r="BL66" s="37">
        <f t="shared" si="83"/>
        <v>0</v>
      </c>
      <c r="BM66" s="53"/>
      <c r="BN66" s="58">
        <f t="shared" si="121"/>
        <v>-9.6199999999999992</v>
      </c>
      <c r="BO66" s="129">
        <v>2</v>
      </c>
      <c r="BP66" s="125">
        <f t="shared" si="84"/>
        <v>0</v>
      </c>
      <c r="BQ66" s="27">
        <v>5.04</v>
      </c>
      <c r="BR66" s="37">
        <f t="shared" si="85"/>
        <v>0</v>
      </c>
      <c r="BS66" s="53"/>
      <c r="BT66" s="58">
        <f t="shared" si="122"/>
        <v>-9.6199999999999992</v>
      </c>
      <c r="BU66" s="129">
        <v>2</v>
      </c>
      <c r="BV66" s="125">
        <f t="shared" si="86"/>
        <v>0</v>
      </c>
      <c r="BW66" s="27">
        <v>5.04</v>
      </c>
      <c r="BX66" s="37">
        <f t="shared" si="87"/>
        <v>0</v>
      </c>
      <c r="BY66" s="53"/>
      <c r="BZ66" s="58">
        <f t="shared" si="123"/>
        <v>-9.6199999999999992</v>
      </c>
      <c r="CA66" s="129">
        <v>2</v>
      </c>
      <c r="CB66" s="125">
        <f t="shared" si="88"/>
        <v>0</v>
      </c>
      <c r="CC66" s="27">
        <v>5.04</v>
      </c>
      <c r="CD66" s="37">
        <f t="shared" si="89"/>
        <v>0</v>
      </c>
      <c r="CE66" s="53"/>
      <c r="CF66" s="58">
        <f t="shared" si="124"/>
        <v>-9.6199999999999992</v>
      </c>
      <c r="CG66" s="131">
        <v>2</v>
      </c>
      <c r="CH66" s="127">
        <f t="shared" si="90"/>
        <v>0</v>
      </c>
      <c r="CI66" s="18">
        <v>5.04</v>
      </c>
      <c r="CJ66" s="59">
        <f t="shared" si="91"/>
        <v>0</v>
      </c>
      <c r="CK66" s="106"/>
      <c r="CL66" s="58">
        <f t="shared" si="125"/>
        <v>-9.6199999999999992</v>
      </c>
      <c r="CM66" s="131">
        <v>2</v>
      </c>
      <c r="CN66" s="127">
        <f t="shared" si="106"/>
        <v>0</v>
      </c>
      <c r="CO66" s="18">
        <v>5.04</v>
      </c>
      <c r="CP66" s="59">
        <f t="shared" si="107"/>
        <v>0</v>
      </c>
      <c r="CQ66" s="106"/>
      <c r="CR66" s="58">
        <f t="shared" si="126"/>
        <v>-9.6199999999999992</v>
      </c>
      <c r="CS66" s="131">
        <v>2</v>
      </c>
      <c r="CT66" s="127">
        <f t="shared" si="109"/>
        <v>0</v>
      </c>
      <c r="CU66" s="18">
        <v>5.04</v>
      </c>
      <c r="CV66" s="59">
        <f t="shared" si="110"/>
        <v>0</v>
      </c>
      <c r="CW66" s="106"/>
      <c r="CX66" s="58">
        <f t="shared" si="127"/>
        <v>-9.6199999999999992</v>
      </c>
      <c r="CY66" s="131">
        <v>2</v>
      </c>
      <c r="CZ66" s="127">
        <f t="shared" si="112"/>
        <v>0</v>
      </c>
      <c r="DA66" s="18">
        <v>5.04</v>
      </c>
      <c r="DB66" s="59">
        <f t="shared" si="113"/>
        <v>0</v>
      </c>
      <c r="DC66" s="106"/>
      <c r="DD66" s="58">
        <f t="shared" si="128"/>
        <v>-9.6199999999999992</v>
      </c>
      <c r="DE66" s="131">
        <v>2</v>
      </c>
      <c r="DF66" s="127">
        <f t="shared" si="115"/>
        <v>0</v>
      </c>
      <c r="DG66" s="27">
        <v>5.29</v>
      </c>
      <c r="DH66" s="59">
        <f t="shared" si="116"/>
        <v>0</v>
      </c>
      <c r="DI66" s="106"/>
      <c r="DJ66" s="58">
        <f t="shared" si="129"/>
        <v>-9.6199999999999992</v>
      </c>
    </row>
    <row r="67" spans="1:114" s="108" customFormat="1" ht="13.9" customHeight="1" x14ac:dyDescent="0.25">
      <c r="A67" s="97" t="s">
        <v>79</v>
      </c>
      <c r="B67" s="6">
        <v>65</v>
      </c>
      <c r="C67" s="17">
        <v>612.75</v>
      </c>
      <c r="D67" s="143">
        <v>31</v>
      </c>
      <c r="E67" s="143">
        <v>160</v>
      </c>
      <c r="F67" s="143">
        <v>641</v>
      </c>
      <c r="G67" s="143">
        <v>1133</v>
      </c>
      <c r="H67" s="143">
        <v>1827</v>
      </c>
      <c r="I67" s="143">
        <v>3056</v>
      </c>
      <c r="J67" s="143">
        <v>3897</v>
      </c>
      <c r="K67" s="143">
        <v>4505</v>
      </c>
      <c r="L67" s="143">
        <v>4790</v>
      </c>
      <c r="M67" s="143">
        <v>5002</v>
      </c>
      <c r="N67" s="143">
        <v>5002</v>
      </c>
      <c r="O67" s="143">
        <v>5149</v>
      </c>
      <c r="P67" s="143">
        <v>5220</v>
      </c>
      <c r="Q67" s="143">
        <v>5345</v>
      </c>
      <c r="R67" s="143">
        <v>6068</v>
      </c>
      <c r="S67" s="143">
        <v>6536</v>
      </c>
      <c r="T67" s="143">
        <v>7245</v>
      </c>
      <c r="U67" s="143">
        <v>7931</v>
      </c>
      <c r="V67" s="143">
        <v>8648</v>
      </c>
      <c r="W67" s="143">
        <v>8988</v>
      </c>
      <c r="X67" s="143">
        <v>9345</v>
      </c>
      <c r="Y67" s="143">
        <v>9588</v>
      </c>
      <c r="Z67" s="63">
        <f>Y67-X67</f>
        <v>243</v>
      </c>
      <c r="AA67" s="64">
        <v>4.8099999999999996</v>
      </c>
      <c r="AB67" s="65">
        <f t="shared" si="14"/>
        <v>1168.83</v>
      </c>
      <c r="AC67" s="65">
        <v>1443</v>
      </c>
      <c r="AD67" s="17">
        <f>C67+AC67-AB67</f>
        <v>886.92000000000007</v>
      </c>
      <c r="AE67" s="66">
        <v>9804</v>
      </c>
      <c r="AF67" s="67">
        <f t="shared" ref="AF67:AF128" si="132">AE67-Y67</f>
        <v>216</v>
      </c>
      <c r="AG67" s="68">
        <v>4.8099999999999996</v>
      </c>
      <c r="AH67" s="57">
        <f t="shared" si="15"/>
        <v>1038.9599999999998</v>
      </c>
      <c r="AI67" s="69">
        <v>1203</v>
      </c>
      <c r="AJ67" s="57">
        <f t="shared" si="16"/>
        <v>1050.9600000000003</v>
      </c>
      <c r="AK67" s="66">
        <v>9895</v>
      </c>
      <c r="AL67" s="67">
        <f t="shared" ref="AL67:AL128" si="133">AK67-AE67</f>
        <v>91</v>
      </c>
      <c r="AM67" s="68">
        <v>5.04</v>
      </c>
      <c r="AN67" s="57">
        <f t="shared" si="17"/>
        <v>458.64</v>
      </c>
      <c r="AO67" s="69"/>
      <c r="AP67" s="57">
        <f t="shared" si="18"/>
        <v>592.32000000000028</v>
      </c>
      <c r="AQ67" s="66">
        <v>9953.27</v>
      </c>
      <c r="AR67" s="67">
        <f t="shared" ref="AR67:AR128" si="134">AQ67-AK67</f>
        <v>58.270000000000437</v>
      </c>
      <c r="AS67" s="68">
        <v>5.04</v>
      </c>
      <c r="AT67" s="57">
        <f t="shared" si="19"/>
        <v>293.68080000000219</v>
      </c>
      <c r="AU67" s="69">
        <v>240.5</v>
      </c>
      <c r="AV67" s="57">
        <f>AU67-AT67+AP67</f>
        <v>539.13919999999803</v>
      </c>
      <c r="AW67" s="66">
        <v>10080</v>
      </c>
      <c r="AX67" s="67">
        <f t="shared" si="21"/>
        <v>126.72999999999956</v>
      </c>
      <c r="AY67" s="68">
        <v>5.04</v>
      </c>
      <c r="AZ67" s="57">
        <f t="shared" si="59"/>
        <v>638.71919999999784</v>
      </c>
      <c r="BA67" s="69">
        <v>221.5</v>
      </c>
      <c r="BB67" s="120">
        <f>BA67-AZ67+AV67</f>
        <v>121.92000000000019</v>
      </c>
      <c r="BC67" s="130">
        <v>10365</v>
      </c>
      <c r="BD67" s="126">
        <f t="shared" si="80"/>
        <v>285</v>
      </c>
      <c r="BE67" s="68">
        <v>5.04</v>
      </c>
      <c r="BF67" s="57">
        <f t="shared" si="81"/>
        <v>1436.4</v>
      </c>
      <c r="BG67" s="69">
        <v>962</v>
      </c>
      <c r="BH67" s="120">
        <f>BG67-BF67+BB67</f>
        <v>-352.4799999999999</v>
      </c>
      <c r="BI67" s="130">
        <v>10715</v>
      </c>
      <c r="BJ67" s="126">
        <f t="shared" si="82"/>
        <v>350</v>
      </c>
      <c r="BK67" s="68">
        <v>5.04</v>
      </c>
      <c r="BL67" s="57">
        <f t="shared" si="83"/>
        <v>1764</v>
      </c>
      <c r="BM67" s="69">
        <v>2405</v>
      </c>
      <c r="BN67" s="57">
        <f>BM67-BL67+BH67</f>
        <v>288.5200000000001</v>
      </c>
      <c r="BO67" s="131">
        <v>11169</v>
      </c>
      <c r="BP67" s="127">
        <f t="shared" si="84"/>
        <v>454</v>
      </c>
      <c r="BQ67" s="18">
        <v>5.04</v>
      </c>
      <c r="BR67" s="59">
        <f t="shared" si="85"/>
        <v>2288.16</v>
      </c>
      <c r="BS67" s="106"/>
      <c r="BT67" s="59">
        <f>BS67-BR67+BN67</f>
        <v>-1999.6399999999999</v>
      </c>
      <c r="BU67" s="131">
        <v>11745</v>
      </c>
      <c r="BV67" s="127">
        <f t="shared" si="86"/>
        <v>576</v>
      </c>
      <c r="BW67" s="18">
        <v>5.04</v>
      </c>
      <c r="BX67" s="59">
        <f t="shared" si="87"/>
        <v>2903.04</v>
      </c>
      <c r="BY67" s="106">
        <v>4810</v>
      </c>
      <c r="BZ67" s="58">
        <f>BY67-BX67+BT67</f>
        <v>-92.679999999999836</v>
      </c>
      <c r="CA67" s="131">
        <v>12615</v>
      </c>
      <c r="CB67" s="127">
        <f t="shared" si="88"/>
        <v>870</v>
      </c>
      <c r="CC67" s="18">
        <v>5.04</v>
      </c>
      <c r="CD67" s="59">
        <f t="shared" si="89"/>
        <v>4384.8</v>
      </c>
      <c r="CE67" s="106"/>
      <c r="CF67" s="57">
        <f>CE67-CD67+BZ67</f>
        <v>-4477.4799999999996</v>
      </c>
      <c r="CG67" s="131">
        <v>13185</v>
      </c>
      <c r="CH67" s="127">
        <f t="shared" si="90"/>
        <v>570</v>
      </c>
      <c r="CI67" s="18">
        <v>5.04</v>
      </c>
      <c r="CJ67" s="59">
        <f t="shared" si="91"/>
        <v>2872.8</v>
      </c>
      <c r="CK67" s="106">
        <f>4810+2016</f>
        <v>6826</v>
      </c>
      <c r="CL67" s="58">
        <f>CK67-CJ67+CF67</f>
        <v>-524.27999999999975</v>
      </c>
      <c r="CM67" s="131">
        <v>13481</v>
      </c>
      <c r="CN67" s="127">
        <f t="shared" si="106"/>
        <v>296</v>
      </c>
      <c r="CO67" s="18">
        <v>5.04</v>
      </c>
      <c r="CP67" s="59">
        <f t="shared" si="107"/>
        <v>1491.84</v>
      </c>
      <c r="CQ67" s="106"/>
      <c r="CR67" s="57">
        <f>CQ67-CP67+CL67</f>
        <v>-2016.1199999999997</v>
      </c>
      <c r="CS67" s="131">
        <v>13573</v>
      </c>
      <c r="CT67" s="127">
        <f t="shared" si="109"/>
        <v>92</v>
      </c>
      <c r="CU67" s="18">
        <v>5.04</v>
      </c>
      <c r="CV67" s="59">
        <f t="shared" si="110"/>
        <v>463.68</v>
      </c>
      <c r="CW67" s="106">
        <v>2016</v>
      </c>
      <c r="CX67" s="58">
        <f>CW67-CV67+CR67</f>
        <v>-463.79999999999973</v>
      </c>
      <c r="CY67" s="131">
        <v>13674</v>
      </c>
      <c r="CZ67" s="127">
        <f t="shared" si="112"/>
        <v>101</v>
      </c>
      <c r="DA67" s="18">
        <v>5.04</v>
      </c>
      <c r="DB67" s="59">
        <f t="shared" si="113"/>
        <v>509.04</v>
      </c>
      <c r="DC67" s="106"/>
      <c r="DD67" s="58">
        <f>DC67-DB67+CX67</f>
        <v>-972.83999999999969</v>
      </c>
      <c r="DE67" s="131">
        <v>13736</v>
      </c>
      <c r="DF67" s="127">
        <f t="shared" si="115"/>
        <v>62</v>
      </c>
      <c r="DG67" s="27">
        <v>5.29</v>
      </c>
      <c r="DH67" s="59">
        <f t="shared" si="116"/>
        <v>327.98</v>
      </c>
      <c r="DI67" s="106">
        <v>756</v>
      </c>
      <c r="DJ67" s="58">
        <f>DI67-DH67+DD67</f>
        <v>-544.81999999999971</v>
      </c>
    </row>
    <row r="68" spans="1:114" ht="13.9" hidden="1" customHeight="1" x14ac:dyDescent="0.25">
      <c r="A68" s="100"/>
      <c r="B68" s="9">
        <v>66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132"/>
        <v>0</v>
      </c>
      <c r="AG68" s="27">
        <v>4.8099999999999996</v>
      </c>
      <c r="AH68" s="37">
        <f t="shared" si="15"/>
        <v>0</v>
      </c>
      <c r="AI68" s="53"/>
      <c r="AJ68" s="37">
        <f t="shared" si="16"/>
        <v>0</v>
      </c>
      <c r="AK68" s="49"/>
      <c r="AL68" s="36">
        <f t="shared" si="133"/>
        <v>0</v>
      </c>
      <c r="AM68" s="27">
        <v>5.04</v>
      </c>
      <c r="AN68" s="37">
        <f t="shared" si="17"/>
        <v>0</v>
      </c>
      <c r="AO68" s="53"/>
      <c r="AP68" s="59">
        <f t="shared" si="18"/>
        <v>0</v>
      </c>
      <c r="AQ68" s="49"/>
      <c r="AR68" s="36">
        <f t="shared" si="134"/>
        <v>0</v>
      </c>
      <c r="AS68" s="27">
        <v>5.04</v>
      </c>
      <c r="AT68" s="37">
        <f t="shared" si="19"/>
        <v>0</v>
      </c>
      <c r="AU68" s="53"/>
      <c r="AV68" s="59">
        <f t="shared" si="118"/>
        <v>0</v>
      </c>
      <c r="AW68" s="49"/>
      <c r="AX68" s="36">
        <f t="shared" si="21"/>
        <v>0</v>
      </c>
      <c r="AY68" s="27">
        <v>5.04</v>
      </c>
      <c r="AZ68" s="37">
        <f t="shared" si="59"/>
        <v>0</v>
      </c>
      <c r="BA68" s="53"/>
      <c r="BB68" s="122">
        <f t="shared" ref="BB68:BB86" si="135">BA68-AZ68+AV68</f>
        <v>0</v>
      </c>
      <c r="BC68" s="129"/>
      <c r="BD68" s="125">
        <f t="shared" si="80"/>
        <v>0</v>
      </c>
      <c r="BE68" s="27">
        <v>5.04</v>
      </c>
      <c r="BF68" s="37">
        <f t="shared" si="81"/>
        <v>0</v>
      </c>
      <c r="BG68" s="53"/>
      <c r="BH68" s="122">
        <f t="shared" ref="BH68:BH86" si="136">BG68-BF68+BB68</f>
        <v>0</v>
      </c>
      <c r="BI68" s="129"/>
      <c r="BJ68" s="125">
        <f t="shared" si="82"/>
        <v>0</v>
      </c>
      <c r="BK68" s="27">
        <v>5.04</v>
      </c>
      <c r="BL68" s="37">
        <f t="shared" si="83"/>
        <v>0</v>
      </c>
      <c r="BM68" s="53"/>
      <c r="BN68" s="111">
        <f t="shared" ref="BN68:BN86" si="137">BM68-BL68+BH68</f>
        <v>0</v>
      </c>
      <c r="BO68" s="129"/>
      <c r="BP68" s="125">
        <f t="shared" si="84"/>
        <v>0</v>
      </c>
      <c r="BQ68" s="27">
        <v>5.04</v>
      </c>
      <c r="BR68" s="37">
        <f t="shared" si="85"/>
        <v>0</v>
      </c>
      <c r="BS68" s="53"/>
      <c r="BT68" s="111">
        <f t="shared" ref="BT68:BT86" si="138">BS68-BR68+BN68</f>
        <v>0</v>
      </c>
      <c r="BU68" s="129"/>
      <c r="BV68" s="125">
        <f t="shared" si="86"/>
        <v>0</v>
      </c>
      <c r="BW68" s="27">
        <v>5.04</v>
      </c>
      <c r="BX68" s="37">
        <f t="shared" si="87"/>
        <v>0</v>
      </c>
      <c r="BY68" s="53"/>
      <c r="BZ68" s="111">
        <f t="shared" ref="BZ68:BZ86" si="139">BY68-BX68+BT68</f>
        <v>0</v>
      </c>
      <c r="CA68" s="129"/>
      <c r="CB68" s="125">
        <f t="shared" si="88"/>
        <v>0</v>
      </c>
      <c r="CC68" s="27">
        <v>5.04</v>
      </c>
      <c r="CD68" s="37">
        <f t="shared" si="89"/>
        <v>0</v>
      </c>
      <c r="CE68" s="53"/>
      <c r="CF68" s="111">
        <f t="shared" ref="CF68:CF86" si="140">CE68-CD68+BZ68</f>
        <v>0</v>
      </c>
      <c r="CG68" s="129"/>
      <c r="CH68" s="125">
        <f t="shared" si="90"/>
        <v>0</v>
      </c>
      <c r="CI68" s="27">
        <v>5.04</v>
      </c>
      <c r="CJ68" s="37">
        <f t="shared" si="91"/>
        <v>0</v>
      </c>
      <c r="CK68" s="53"/>
      <c r="CL68" s="111">
        <f t="shared" ref="CL68:CL86" si="141">CK68-CJ68+CF68</f>
        <v>0</v>
      </c>
      <c r="CM68" s="129"/>
      <c r="CN68" s="125">
        <f t="shared" si="106"/>
        <v>0</v>
      </c>
      <c r="CO68" s="27">
        <v>5.04</v>
      </c>
      <c r="CP68" s="37">
        <f t="shared" si="107"/>
        <v>0</v>
      </c>
      <c r="CQ68" s="53"/>
      <c r="CR68" s="111">
        <f t="shared" ref="CR68:CR86" si="142">CQ68-CP68+CL68</f>
        <v>0</v>
      </c>
      <c r="CS68" s="129"/>
      <c r="CT68" s="125">
        <f t="shared" si="109"/>
        <v>0</v>
      </c>
      <c r="CU68" s="27">
        <v>5.04</v>
      </c>
      <c r="CV68" s="37">
        <f t="shared" si="110"/>
        <v>0</v>
      </c>
      <c r="CW68" s="53"/>
      <c r="CX68" s="111">
        <f t="shared" ref="CX68:CX86" si="143">CW68-CV68+CR68</f>
        <v>0</v>
      </c>
      <c r="CY68" s="129"/>
      <c r="CZ68" s="125">
        <f t="shared" si="112"/>
        <v>0</v>
      </c>
      <c r="DA68" s="27">
        <v>5.04</v>
      </c>
      <c r="DB68" s="37">
        <f t="shared" si="113"/>
        <v>0</v>
      </c>
      <c r="DC68" s="53"/>
      <c r="DD68" s="111">
        <f t="shared" ref="DD68:DD86" si="144">DC68-DB68+CX68</f>
        <v>0</v>
      </c>
      <c r="DE68" s="129"/>
      <c r="DF68" s="125">
        <f t="shared" si="115"/>
        <v>0</v>
      </c>
      <c r="DG68" s="27">
        <v>5.29</v>
      </c>
      <c r="DH68" s="37">
        <f t="shared" si="116"/>
        <v>0</v>
      </c>
      <c r="DI68" s="53"/>
      <c r="DJ68" s="111">
        <f t="shared" ref="DJ68:DJ86" si="145">DI68-DH68+DD68</f>
        <v>0</v>
      </c>
    </row>
    <row r="69" spans="1:114" ht="13.9" hidden="1" customHeight="1" x14ac:dyDescent="0.25">
      <c r="A69" s="100"/>
      <c r="B69" s="9">
        <v>67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132"/>
        <v>0</v>
      </c>
      <c r="AG69" s="27">
        <v>4.8099999999999996</v>
      </c>
      <c r="AH69" s="37">
        <f t="shared" si="15"/>
        <v>0</v>
      </c>
      <c r="AI69" s="53"/>
      <c r="AJ69" s="37">
        <f t="shared" si="16"/>
        <v>0</v>
      </c>
      <c r="AK69" s="49"/>
      <c r="AL69" s="36">
        <f t="shared" si="133"/>
        <v>0</v>
      </c>
      <c r="AM69" s="27">
        <v>5.04</v>
      </c>
      <c r="AN69" s="37">
        <f t="shared" si="17"/>
        <v>0</v>
      </c>
      <c r="AO69" s="53"/>
      <c r="AP69" s="59">
        <f t="shared" si="18"/>
        <v>0</v>
      </c>
      <c r="AQ69" s="49"/>
      <c r="AR69" s="36">
        <f t="shared" si="134"/>
        <v>0</v>
      </c>
      <c r="AS69" s="27">
        <v>5.04</v>
      </c>
      <c r="AT69" s="37">
        <f t="shared" si="19"/>
        <v>0</v>
      </c>
      <c r="AU69" s="53"/>
      <c r="AV69" s="59">
        <f t="shared" si="118"/>
        <v>0</v>
      </c>
      <c r="AW69" s="49"/>
      <c r="AX69" s="36">
        <f t="shared" si="21"/>
        <v>0</v>
      </c>
      <c r="AY69" s="27">
        <v>5.04</v>
      </c>
      <c r="AZ69" s="37">
        <f t="shared" si="59"/>
        <v>0</v>
      </c>
      <c r="BA69" s="53"/>
      <c r="BB69" s="122">
        <f t="shared" si="135"/>
        <v>0</v>
      </c>
      <c r="BC69" s="129"/>
      <c r="BD69" s="125">
        <f t="shared" si="80"/>
        <v>0</v>
      </c>
      <c r="BE69" s="27">
        <v>5.04</v>
      </c>
      <c r="BF69" s="37">
        <f t="shared" si="81"/>
        <v>0</v>
      </c>
      <c r="BG69" s="53"/>
      <c r="BH69" s="122">
        <f t="shared" si="136"/>
        <v>0</v>
      </c>
      <c r="BI69" s="129"/>
      <c r="BJ69" s="125">
        <f t="shared" si="82"/>
        <v>0</v>
      </c>
      <c r="BK69" s="27">
        <v>5.04</v>
      </c>
      <c r="BL69" s="37">
        <f t="shared" si="83"/>
        <v>0</v>
      </c>
      <c r="BM69" s="53"/>
      <c r="BN69" s="111">
        <f t="shared" si="137"/>
        <v>0</v>
      </c>
      <c r="BO69" s="129"/>
      <c r="BP69" s="125">
        <f t="shared" si="84"/>
        <v>0</v>
      </c>
      <c r="BQ69" s="27">
        <v>5.04</v>
      </c>
      <c r="BR69" s="37">
        <f t="shared" si="85"/>
        <v>0</v>
      </c>
      <c r="BS69" s="53"/>
      <c r="BT69" s="111">
        <f t="shared" si="138"/>
        <v>0</v>
      </c>
      <c r="BU69" s="129"/>
      <c r="BV69" s="125">
        <f t="shared" si="86"/>
        <v>0</v>
      </c>
      <c r="BW69" s="27">
        <v>5.04</v>
      </c>
      <c r="BX69" s="37">
        <f t="shared" si="87"/>
        <v>0</v>
      </c>
      <c r="BY69" s="53"/>
      <c r="BZ69" s="111">
        <f t="shared" si="139"/>
        <v>0</v>
      </c>
      <c r="CA69" s="129"/>
      <c r="CB69" s="125">
        <f t="shared" si="88"/>
        <v>0</v>
      </c>
      <c r="CC69" s="27">
        <v>5.04</v>
      </c>
      <c r="CD69" s="37">
        <f t="shared" si="89"/>
        <v>0</v>
      </c>
      <c r="CE69" s="53"/>
      <c r="CF69" s="111">
        <f t="shared" si="140"/>
        <v>0</v>
      </c>
      <c r="CG69" s="129"/>
      <c r="CH69" s="125">
        <f t="shared" si="90"/>
        <v>0</v>
      </c>
      <c r="CI69" s="27">
        <v>5.04</v>
      </c>
      <c r="CJ69" s="37">
        <f t="shared" si="91"/>
        <v>0</v>
      </c>
      <c r="CK69" s="53"/>
      <c r="CL69" s="111">
        <f t="shared" si="141"/>
        <v>0</v>
      </c>
      <c r="CM69" s="129"/>
      <c r="CN69" s="125">
        <f t="shared" si="106"/>
        <v>0</v>
      </c>
      <c r="CO69" s="27">
        <v>5.04</v>
      </c>
      <c r="CP69" s="37">
        <f t="shared" si="107"/>
        <v>0</v>
      </c>
      <c r="CQ69" s="53"/>
      <c r="CR69" s="111">
        <f t="shared" si="142"/>
        <v>0</v>
      </c>
      <c r="CS69" s="129"/>
      <c r="CT69" s="125">
        <f t="shared" si="109"/>
        <v>0</v>
      </c>
      <c r="CU69" s="27">
        <v>5.04</v>
      </c>
      <c r="CV69" s="37">
        <f t="shared" si="110"/>
        <v>0</v>
      </c>
      <c r="CW69" s="53"/>
      <c r="CX69" s="111">
        <f t="shared" si="143"/>
        <v>0</v>
      </c>
      <c r="CY69" s="129"/>
      <c r="CZ69" s="125">
        <f t="shared" si="112"/>
        <v>0</v>
      </c>
      <c r="DA69" s="27">
        <v>5.04</v>
      </c>
      <c r="DB69" s="37">
        <f t="shared" si="113"/>
        <v>0</v>
      </c>
      <c r="DC69" s="53"/>
      <c r="DD69" s="111">
        <f t="shared" si="144"/>
        <v>0</v>
      </c>
      <c r="DE69" s="129"/>
      <c r="DF69" s="125">
        <f t="shared" si="115"/>
        <v>0</v>
      </c>
      <c r="DG69" s="27">
        <v>5.29</v>
      </c>
      <c r="DH69" s="37">
        <f t="shared" si="116"/>
        <v>0</v>
      </c>
      <c r="DI69" s="53"/>
      <c r="DJ69" s="111">
        <f t="shared" si="145"/>
        <v>0</v>
      </c>
    </row>
    <row r="70" spans="1:114" s="108" customFormat="1" ht="13.9" customHeight="1" x14ac:dyDescent="0.25">
      <c r="A70" s="97" t="s">
        <v>80</v>
      </c>
      <c r="B70" s="5">
        <v>68</v>
      </c>
      <c r="C70" s="23">
        <v>2893.14</v>
      </c>
      <c r="D70" s="2">
        <v>86</v>
      </c>
      <c r="E70" s="2">
        <v>90</v>
      </c>
      <c r="F70" s="2">
        <v>102</v>
      </c>
      <c r="G70" s="2">
        <v>105</v>
      </c>
      <c r="H70" s="2">
        <v>105</v>
      </c>
      <c r="I70" s="2">
        <v>105</v>
      </c>
      <c r="J70" s="2">
        <v>235</v>
      </c>
      <c r="K70" s="2">
        <v>237</v>
      </c>
      <c r="L70" s="2">
        <v>253</v>
      </c>
      <c r="M70" s="2">
        <v>322</v>
      </c>
      <c r="N70" s="2">
        <v>451</v>
      </c>
      <c r="O70" s="2">
        <v>844</v>
      </c>
      <c r="P70" s="2">
        <v>1109</v>
      </c>
      <c r="Q70" s="2">
        <v>1229</v>
      </c>
      <c r="R70" s="2">
        <v>1268</v>
      </c>
      <c r="S70" s="2">
        <v>1279</v>
      </c>
      <c r="T70" s="2">
        <v>1279</v>
      </c>
      <c r="U70" s="2">
        <v>1279</v>
      </c>
      <c r="V70" s="2">
        <v>1279</v>
      </c>
      <c r="W70" s="2">
        <v>1292</v>
      </c>
      <c r="X70" s="2">
        <v>1323</v>
      </c>
      <c r="Y70" s="2">
        <v>1503</v>
      </c>
      <c r="Z70" s="20">
        <f>Y70-X70</f>
        <v>180</v>
      </c>
      <c r="AA70" s="21">
        <v>4.8099999999999996</v>
      </c>
      <c r="AB70" s="22">
        <f t="shared" si="14"/>
        <v>865.8</v>
      </c>
      <c r="AC70" s="25">
        <v>1000</v>
      </c>
      <c r="AD70" s="23">
        <f>C70+AC70-AB70</f>
        <v>3027.34</v>
      </c>
      <c r="AE70" s="49">
        <v>1827</v>
      </c>
      <c r="AF70" s="36">
        <f t="shared" si="132"/>
        <v>324</v>
      </c>
      <c r="AG70" s="27">
        <v>4.8099999999999996</v>
      </c>
      <c r="AH70" s="37">
        <f t="shared" ref="AH70:AH129" si="146">AG70*AF70</f>
        <v>1558.4399999999998</v>
      </c>
      <c r="AI70" s="53"/>
      <c r="AJ70" s="37">
        <f t="shared" ref="AJ70:AJ86" si="147">AI70-AH70+AD70</f>
        <v>1468.9000000000003</v>
      </c>
      <c r="AK70" s="49">
        <v>1897</v>
      </c>
      <c r="AL70" s="36">
        <f t="shared" si="133"/>
        <v>70</v>
      </c>
      <c r="AM70" s="27">
        <v>5.04</v>
      </c>
      <c r="AN70" s="37">
        <f t="shared" ref="AN70:AN129" si="148">AM70*AL70</f>
        <v>352.8</v>
      </c>
      <c r="AO70" s="53"/>
      <c r="AP70" s="59">
        <f t="shared" ref="AP70:AP86" si="149">AO70-AN70+AJ70</f>
        <v>1116.1000000000004</v>
      </c>
      <c r="AQ70" s="49">
        <v>2652.09</v>
      </c>
      <c r="AR70" s="36">
        <f t="shared" si="134"/>
        <v>755.09000000000015</v>
      </c>
      <c r="AS70" s="27">
        <v>5.04</v>
      </c>
      <c r="AT70" s="37">
        <f t="shared" ref="AT70:AT131" si="150">AS70*AR70</f>
        <v>3805.6536000000006</v>
      </c>
      <c r="AU70" s="53"/>
      <c r="AV70" s="57">
        <f t="shared" si="118"/>
        <v>-2689.5536000000002</v>
      </c>
      <c r="AW70" s="49">
        <v>2752</v>
      </c>
      <c r="AX70" s="36">
        <f t="shared" ref="AX70:AX130" si="151">AW70-AQ70</f>
        <v>99.909999999999854</v>
      </c>
      <c r="AY70" s="27">
        <v>5.04</v>
      </c>
      <c r="AZ70" s="37">
        <f t="shared" si="59"/>
        <v>503.54639999999927</v>
      </c>
      <c r="BA70" s="53"/>
      <c r="BB70" s="120">
        <f t="shared" si="135"/>
        <v>-3193.0999999999995</v>
      </c>
      <c r="BC70" s="130">
        <v>2825</v>
      </c>
      <c r="BD70" s="127">
        <f t="shared" si="80"/>
        <v>73</v>
      </c>
      <c r="BE70" s="27">
        <v>5.04</v>
      </c>
      <c r="BF70" s="37">
        <f t="shared" si="81"/>
        <v>367.92</v>
      </c>
      <c r="BG70" s="53"/>
      <c r="BH70" s="120">
        <f t="shared" si="136"/>
        <v>-3561.0199999999995</v>
      </c>
      <c r="BI70" s="130">
        <v>2841</v>
      </c>
      <c r="BJ70" s="126">
        <f t="shared" si="82"/>
        <v>16</v>
      </c>
      <c r="BK70" s="68">
        <v>5.04</v>
      </c>
      <c r="BL70" s="57">
        <f t="shared" si="83"/>
        <v>80.64</v>
      </c>
      <c r="BM70" s="69"/>
      <c r="BN70" s="57">
        <f t="shared" si="137"/>
        <v>-3641.6599999999994</v>
      </c>
      <c r="BO70" s="130">
        <v>2841</v>
      </c>
      <c r="BP70" s="126">
        <f t="shared" si="84"/>
        <v>0</v>
      </c>
      <c r="BQ70" s="68">
        <v>5.04</v>
      </c>
      <c r="BR70" s="57">
        <f t="shared" si="85"/>
        <v>0</v>
      </c>
      <c r="BS70" s="69"/>
      <c r="BT70" s="57">
        <f t="shared" si="138"/>
        <v>-3641.6599999999994</v>
      </c>
      <c r="BU70" s="130">
        <v>2841</v>
      </c>
      <c r="BV70" s="126">
        <f t="shared" si="86"/>
        <v>0</v>
      </c>
      <c r="BW70" s="68">
        <v>5.04</v>
      </c>
      <c r="BX70" s="57">
        <f t="shared" si="87"/>
        <v>0</v>
      </c>
      <c r="BY70" s="69"/>
      <c r="BZ70" s="57">
        <f t="shared" si="139"/>
        <v>-3641.6599999999994</v>
      </c>
      <c r="CA70" s="130">
        <v>2841</v>
      </c>
      <c r="CB70" s="126">
        <f t="shared" si="88"/>
        <v>0</v>
      </c>
      <c r="CC70" s="68">
        <v>5.04</v>
      </c>
      <c r="CD70" s="57">
        <f t="shared" si="89"/>
        <v>0</v>
      </c>
      <c r="CE70" s="69"/>
      <c r="CF70" s="57">
        <f t="shared" si="140"/>
        <v>-3641.6599999999994</v>
      </c>
      <c r="CG70" s="131">
        <v>2842</v>
      </c>
      <c r="CH70" s="127">
        <f t="shared" si="90"/>
        <v>1</v>
      </c>
      <c r="CI70" s="18">
        <v>5.04</v>
      </c>
      <c r="CJ70" s="59">
        <f t="shared" si="91"/>
        <v>5.04</v>
      </c>
      <c r="CK70" s="106"/>
      <c r="CL70" s="57">
        <f t="shared" si="141"/>
        <v>-3646.6999999999994</v>
      </c>
      <c r="CM70" s="131">
        <v>2842</v>
      </c>
      <c r="CN70" s="127">
        <f t="shared" si="106"/>
        <v>0</v>
      </c>
      <c r="CO70" s="18">
        <v>5.04</v>
      </c>
      <c r="CP70" s="59">
        <f t="shared" si="107"/>
        <v>0</v>
      </c>
      <c r="CQ70" s="106"/>
      <c r="CR70" s="57">
        <f t="shared" si="142"/>
        <v>-3646.6999999999994</v>
      </c>
      <c r="CS70" s="131">
        <v>2922</v>
      </c>
      <c r="CT70" s="126">
        <f t="shared" si="109"/>
        <v>80</v>
      </c>
      <c r="CU70" s="68">
        <v>5.04</v>
      </c>
      <c r="CV70" s="57">
        <f t="shared" si="110"/>
        <v>403.2</v>
      </c>
      <c r="CW70" s="69">
        <v>1000</v>
      </c>
      <c r="CX70" s="57">
        <f t="shared" si="143"/>
        <v>-3049.8999999999996</v>
      </c>
      <c r="CY70" s="131">
        <v>3302</v>
      </c>
      <c r="CZ70" s="127">
        <f t="shared" si="112"/>
        <v>380</v>
      </c>
      <c r="DA70" s="18">
        <v>5.04</v>
      </c>
      <c r="DB70" s="59">
        <f t="shared" si="113"/>
        <v>1915.2</v>
      </c>
      <c r="DC70" s="106">
        <v>5000</v>
      </c>
      <c r="DD70" s="111">
        <f t="shared" si="144"/>
        <v>34.900000000000546</v>
      </c>
      <c r="DE70" s="131">
        <v>3622</v>
      </c>
      <c r="DF70" s="127">
        <f t="shared" si="115"/>
        <v>320</v>
      </c>
      <c r="DG70" s="27">
        <v>5.29</v>
      </c>
      <c r="DH70" s="59">
        <f t="shared" si="116"/>
        <v>1692.8</v>
      </c>
      <c r="DI70" s="106">
        <v>2000</v>
      </c>
      <c r="DJ70" s="111">
        <f t="shared" si="145"/>
        <v>342.10000000000059</v>
      </c>
    </row>
    <row r="71" spans="1:114" ht="13.9" hidden="1" customHeight="1" x14ac:dyDescent="0.25">
      <c r="A71" s="100"/>
      <c r="B71" s="9">
        <v>69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132"/>
        <v>0</v>
      </c>
      <c r="AG71" s="27">
        <v>4.8099999999999996</v>
      </c>
      <c r="AH71" s="37">
        <f t="shared" si="146"/>
        <v>0</v>
      </c>
      <c r="AI71" s="53"/>
      <c r="AJ71" s="37">
        <f t="shared" si="147"/>
        <v>0</v>
      </c>
      <c r="AK71" s="49"/>
      <c r="AL71" s="36">
        <f t="shared" si="133"/>
        <v>0</v>
      </c>
      <c r="AM71" s="27">
        <v>5.04</v>
      </c>
      <c r="AN71" s="37">
        <f t="shared" si="148"/>
        <v>0</v>
      </c>
      <c r="AO71" s="53"/>
      <c r="AP71" s="59">
        <f t="shared" si="149"/>
        <v>0</v>
      </c>
      <c r="AQ71" s="49"/>
      <c r="AR71" s="36">
        <f t="shared" si="134"/>
        <v>0</v>
      </c>
      <c r="AS71" s="27">
        <v>5.04</v>
      </c>
      <c r="AT71" s="37">
        <f t="shared" si="150"/>
        <v>0</v>
      </c>
      <c r="AU71" s="53"/>
      <c r="AV71" s="59">
        <f t="shared" si="118"/>
        <v>0</v>
      </c>
      <c r="AW71" s="49"/>
      <c r="AX71" s="36">
        <f t="shared" si="151"/>
        <v>0</v>
      </c>
      <c r="AY71" s="27">
        <v>5.04</v>
      </c>
      <c r="AZ71" s="37">
        <f t="shared" si="59"/>
        <v>0</v>
      </c>
      <c r="BA71" s="53"/>
      <c r="BB71" s="122">
        <f t="shared" si="135"/>
        <v>0</v>
      </c>
      <c r="BC71" s="129"/>
      <c r="BD71" s="125">
        <f t="shared" si="80"/>
        <v>0</v>
      </c>
      <c r="BE71" s="27">
        <v>5.04</v>
      </c>
      <c r="BF71" s="37">
        <f t="shared" si="81"/>
        <v>0</v>
      </c>
      <c r="BG71" s="53"/>
      <c r="BH71" s="122">
        <f t="shared" si="136"/>
        <v>0</v>
      </c>
      <c r="BI71" s="129"/>
      <c r="BJ71" s="125">
        <f t="shared" si="82"/>
        <v>0</v>
      </c>
      <c r="BK71" s="27">
        <v>5.04</v>
      </c>
      <c r="BL71" s="37">
        <f t="shared" si="83"/>
        <v>0</v>
      </c>
      <c r="BM71" s="53"/>
      <c r="BN71" s="111">
        <f t="shared" si="137"/>
        <v>0</v>
      </c>
      <c r="BO71" s="129"/>
      <c r="BP71" s="125">
        <f t="shared" si="84"/>
        <v>0</v>
      </c>
      <c r="BQ71" s="27">
        <v>5.04</v>
      </c>
      <c r="BR71" s="37">
        <f t="shared" si="85"/>
        <v>0</v>
      </c>
      <c r="BS71" s="53"/>
      <c r="BT71" s="111">
        <f t="shared" si="138"/>
        <v>0</v>
      </c>
      <c r="BU71" s="129"/>
      <c r="BV71" s="125">
        <f t="shared" si="86"/>
        <v>0</v>
      </c>
      <c r="BW71" s="27">
        <v>5.04</v>
      </c>
      <c r="BX71" s="37">
        <f t="shared" si="87"/>
        <v>0</v>
      </c>
      <c r="BY71" s="53"/>
      <c r="BZ71" s="111">
        <f t="shared" si="139"/>
        <v>0</v>
      </c>
      <c r="CA71" s="129"/>
      <c r="CB71" s="125">
        <f t="shared" si="88"/>
        <v>0</v>
      </c>
      <c r="CC71" s="27">
        <v>5.04</v>
      </c>
      <c r="CD71" s="37">
        <f t="shared" si="89"/>
        <v>0</v>
      </c>
      <c r="CE71" s="53"/>
      <c r="CF71" s="111">
        <f t="shared" si="140"/>
        <v>0</v>
      </c>
      <c r="CG71" s="129"/>
      <c r="CH71" s="125">
        <f t="shared" si="90"/>
        <v>0</v>
      </c>
      <c r="CI71" s="27">
        <v>5.04</v>
      </c>
      <c r="CJ71" s="37">
        <f t="shared" si="91"/>
        <v>0</v>
      </c>
      <c r="CK71" s="53"/>
      <c r="CL71" s="111">
        <f t="shared" si="141"/>
        <v>0</v>
      </c>
      <c r="CM71" s="129"/>
      <c r="CN71" s="125">
        <f t="shared" si="106"/>
        <v>0</v>
      </c>
      <c r="CO71" s="27">
        <v>5.04</v>
      </c>
      <c r="CP71" s="37">
        <f t="shared" si="107"/>
        <v>0</v>
      </c>
      <c r="CQ71" s="53"/>
      <c r="CR71" s="111">
        <f t="shared" si="142"/>
        <v>0</v>
      </c>
      <c r="CS71" s="129"/>
      <c r="CT71" s="125">
        <f t="shared" si="109"/>
        <v>0</v>
      </c>
      <c r="CU71" s="27">
        <v>5.04</v>
      </c>
      <c r="CV71" s="37">
        <f t="shared" si="110"/>
        <v>0</v>
      </c>
      <c r="CW71" s="53"/>
      <c r="CX71" s="111">
        <f t="shared" si="143"/>
        <v>0</v>
      </c>
      <c r="CY71" s="129"/>
      <c r="CZ71" s="125">
        <f t="shared" si="112"/>
        <v>0</v>
      </c>
      <c r="DA71" s="27">
        <v>5.04</v>
      </c>
      <c r="DB71" s="37">
        <f t="shared" si="113"/>
        <v>0</v>
      </c>
      <c r="DC71" s="53"/>
      <c r="DD71" s="111">
        <f t="shared" si="144"/>
        <v>0</v>
      </c>
      <c r="DE71" s="129"/>
      <c r="DF71" s="125">
        <f t="shared" si="115"/>
        <v>0</v>
      </c>
      <c r="DG71" s="27">
        <v>5.29</v>
      </c>
      <c r="DH71" s="37">
        <f t="shared" si="116"/>
        <v>0</v>
      </c>
      <c r="DI71" s="53"/>
      <c r="DJ71" s="111">
        <f t="shared" si="145"/>
        <v>0</v>
      </c>
    </row>
    <row r="72" spans="1:114" ht="13.9" hidden="1" customHeight="1" x14ac:dyDescent="0.25">
      <c r="A72" s="100"/>
      <c r="B72" s="9">
        <v>70</v>
      </c>
      <c r="C72" s="8"/>
      <c r="D72" s="9"/>
      <c r="E72" s="10"/>
      <c r="F72" s="10"/>
      <c r="G72" s="10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  <c r="Y72" s="8"/>
      <c r="Z72" s="9"/>
      <c r="AA72" s="9"/>
      <c r="AB72" s="8"/>
      <c r="AC72" s="14"/>
      <c r="AD72" s="8"/>
      <c r="AE72" s="49"/>
      <c r="AF72" s="36">
        <f t="shared" si="132"/>
        <v>0</v>
      </c>
      <c r="AG72" s="27">
        <v>4.8099999999999996</v>
      </c>
      <c r="AH72" s="37">
        <f t="shared" si="146"/>
        <v>0</v>
      </c>
      <c r="AI72" s="53"/>
      <c r="AJ72" s="37">
        <f t="shared" si="147"/>
        <v>0</v>
      </c>
      <c r="AK72" s="49"/>
      <c r="AL72" s="36">
        <f t="shared" si="133"/>
        <v>0</v>
      </c>
      <c r="AM72" s="27">
        <v>5.04</v>
      </c>
      <c r="AN72" s="37">
        <f t="shared" si="148"/>
        <v>0</v>
      </c>
      <c r="AO72" s="53"/>
      <c r="AP72" s="59">
        <f t="shared" si="149"/>
        <v>0</v>
      </c>
      <c r="AQ72" s="49"/>
      <c r="AR72" s="36">
        <f t="shared" si="134"/>
        <v>0</v>
      </c>
      <c r="AS72" s="27">
        <v>5.04</v>
      </c>
      <c r="AT72" s="37">
        <f t="shared" si="150"/>
        <v>0</v>
      </c>
      <c r="AU72" s="53"/>
      <c r="AV72" s="59">
        <f t="shared" si="118"/>
        <v>0</v>
      </c>
      <c r="AW72" s="49"/>
      <c r="AX72" s="36">
        <f t="shared" si="151"/>
        <v>0</v>
      </c>
      <c r="AY72" s="27">
        <v>5.04</v>
      </c>
      <c r="AZ72" s="37">
        <f t="shared" si="59"/>
        <v>0</v>
      </c>
      <c r="BA72" s="53"/>
      <c r="BB72" s="122">
        <f t="shared" si="135"/>
        <v>0</v>
      </c>
      <c r="BC72" s="129"/>
      <c r="BD72" s="125">
        <f t="shared" si="80"/>
        <v>0</v>
      </c>
      <c r="BE72" s="27">
        <v>5.04</v>
      </c>
      <c r="BF72" s="37">
        <f t="shared" si="81"/>
        <v>0</v>
      </c>
      <c r="BG72" s="53"/>
      <c r="BH72" s="122">
        <f t="shared" si="136"/>
        <v>0</v>
      </c>
      <c r="BI72" s="129"/>
      <c r="BJ72" s="125">
        <f t="shared" si="82"/>
        <v>0</v>
      </c>
      <c r="BK72" s="27">
        <v>5.04</v>
      </c>
      <c r="BL72" s="37">
        <f t="shared" si="83"/>
        <v>0</v>
      </c>
      <c r="BM72" s="53"/>
      <c r="BN72" s="111">
        <f t="shared" si="137"/>
        <v>0</v>
      </c>
      <c r="BO72" s="129"/>
      <c r="BP72" s="125">
        <f t="shared" si="84"/>
        <v>0</v>
      </c>
      <c r="BQ72" s="27">
        <v>5.04</v>
      </c>
      <c r="BR72" s="37">
        <f t="shared" si="85"/>
        <v>0</v>
      </c>
      <c r="BS72" s="53"/>
      <c r="BT72" s="111">
        <f t="shared" si="138"/>
        <v>0</v>
      </c>
      <c r="BU72" s="129"/>
      <c r="BV72" s="125">
        <f t="shared" si="86"/>
        <v>0</v>
      </c>
      <c r="BW72" s="27">
        <v>5.04</v>
      </c>
      <c r="BX72" s="37">
        <f t="shared" si="87"/>
        <v>0</v>
      </c>
      <c r="BY72" s="53"/>
      <c r="BZ72" s="111">
        <f t="shared" si="139"/>
        <v>0</v>
      </c>
      <c r="CA72" s="129"/>
      <c r="CB72" s="125">
        <f t="shared" si="88"/>
        <v>0</v>
      </c>
      <c r="CC72" s="27">
        <v>5.04</v>
      </c>
      <c r="CD72" s="37">
        <f t="shared" si="89"/>
        <v>0</v>
      </c>
      <c r="CE72" s="53"/>
      <c r="CF72" s="111">
        <f t="shared" si="140"/>
        <v>0</v>
      </c>
      <c r="CG72" s="129"/>
      <c r="CH72" s="125">
        <f t="shared" si="90"/>
        <v>0</v>
      </c>
      <c r="CI72" s="27">
        <v>5.04</v>
      </c>
      <c r="CJ72" s="37">
        <f t="shared" si="91"/>
        <v>0</v>
      </c>
      <c r="CK72" s="53"/>
      <c r="CL72" s="111">
        <f t="shared" si="141"/>
        <v>0</v>
      </c>
      <c r="CM72" s="129"/>
      <c r="CN72" s="125">
        <f t="shared" si="106"/>
        <v>0</v>
      </c>
      <c r="CO72" s="27">
        <v>5.04</v>
      </c>
      <c r="CP72" s="37">
        <f t="shared" si="107"/>
        <v>0</v>
      </c>
      <c r="CQ72" s="53"/>
      <c r="CR72" s="111">
        <f t="shared" si="142"/>
        <v>0</v>
      </c>
      <c r="CS72" s="129"/>
      <c r="CT72" s="125">
        <f t="shared" si="109"/>
        <v>0</v>
      </c>
      <c r="CU72" s="27">
        <v>5.04</v>
      </c>
      <c r="CV72" s="37">
        <f t="shared" si="110"/>
        <v>0</v>
      </c>
      <c r="CW72" s="53"/>
      <c r="CX72" s="111">
        <f t="shared" si="143"/>
        <v>0</v>
      </c>
      <c r="CY72" s="129"/>
      <c r="CZ72" s="125">
        <f t="shared" si="112"/>
        <v>0</v>
      </c>
      <c r="DA72" s="27">
        <v>5.04</v>
      </c>
      <c r="DB72" s="37">
        <f t="shared" si="113"/>
        <v>0</v>
      </c>
      <c r="DC72" s="53"/>
      <c r="DD72" s="111">
        <f t="shared" si="144"/>
        <v>0</v>
      </c>
      <c r="DE72" s="129"/>
      <c r="DF72" s="125">
        <f t="shared" si="115"/>
        <v>0</v>
      </c>
      <c r="DG72" s="27">
        <v>5.29</v>
      </c>
      <c r="DH72" s="37">
        <f t="shared" si="116"/>
        <v>0</v>
      </c>
      <c r="DI72" s="53"/>
      <c r="DJ72" s="111">
        <f t="shared" si="145"/>
        <v>0</v>
      </c>
    </row>
    <row r="73" spans="1:114" ht="13.9" customHeight="1" x14ac:dyDescent="0.25">
      <c r="A73" s="96" t="s">
        <v>81</v>
      </c>
      <c r="B73" s="5">
        <v>71</v>
      </c>
      <c r="C73" s="24">
        <v>-77.42</v>
      </c>
      <c r="D73" s="2"/>
      <c r="E73" s="2"/>
      <c r="F73" s="2">
        <v>3</v>
      </c>
      <c r="G73" s="2">
        <v>5</v>
      </c>
      <c r="H73" s="2">
        <v>6</v>
      </c>
      <c r="I73" s="2">
        <v>6</v>
      </c>
      <c r="J73" s="2">
        <v>6</v>
      </c>
      <c r="K73" s="2">
        <v>7</v>
      </c>
      <c r="L73" s="2">
        <v>8</v>
      </c>
      <c r="M73" s="2">
        <v>14</v>
      </c>
      <c r="N73" s="2">
        <v>17</v>
      </c>
      <c r="O73" s="2">
        <v>20</v>
      </c>
      <c r="P73" s="2">
        <v>23</v>
      </c>
      <c r="Q73" s="2">
        <v>67</v>
      </c>
      <c r="R73" s="2">
        <v>69</v>
      </c>
      <c r="S73" s="2">
        <v>74</v>
      </c>
      <c r="T73" s="2">
        <v>81</v>
      </c>
      <c r="U73" s="2">
        <v>81</v>
      </c>
      <c r="V73" s="2">
        <v>81</v>
      </c>
      <c r="W73" s="2">
        <v>87</v>
      </c>
      <c r="X73" s="2">
        <v>121</v>
      </c>
      <c r="Y73" s="2">
        <v>197</v>
      </c>
      <c r="Z73" s="20">
        <f>Y73-X73</f>
        <v>76</v>
      </c>
      <c r="AA73" s="21">
        <v>4.8099999999999996</v>
      </c>
      <c r="AB73" s="22">
        <f t="shared" si="14"/>
        <v>365.55999999999995</v>
      </c>
      <c r="AC73" s="25">
        <v>300</v>
      </c>
      <c r="AD73" s="24">
        <f>C73+AC73-AB73</f>
        <v>-142.97999999999996</v>
      </c>
      <c r="AE73" s="49">
        <v>268</v>
      </c>
      <c r="AF73" s="36">
        <f t="shared" si="132"/>
        <v>71</v>
      </c>
      <c r="AG73" s="27">
        <v>4.8099999999999996</v>
      </c>
      <c r="AH73" s="37">
        <f t="shared" si="146"/>
        <v>341.51</v>
      </c>
      <c r="AI73" s="53">
        <v>1000</v>
      </c>
      <c r="AJ73" s="37">
        <f t="shared" si="147"/>
        <v>515.51</v>
      </c>
      <c r="AK73" s="49">
        <v>307</v>
      </c>
      <c r="AL73" s="36">
        <f t="shared" si="133"/>
        <v>39</v>
      </c>
      <c r="AM73" s="27">
        <v>5.04</v>
      </c>
      <c r="AN73" s="37">
        <f t="shared" si="148"/>
        <v>196.56</v>
      </c>
      <c r="AO73" s="53"/>
      <c r="AP73" s="59">
        <f t="shared" si="149"/>
        <v>318.95</v>
      </c>
      <c r="AQ73" s="49">
        <v>349</v>
      </c>
      <c r="AR73" s="36">
        <f t="shared" si="134"/>
        <v>42</v>
      </c>
      <c r="AS73" s="27">
        <v>5.04</v>
      </c>
      <c r="AT73" s="37">
        <f t="shared" si="150"/>
        <v>211.68</v>
      </c>
      <c r="AU73" s="53"/>
      <c r="AV73" s="111">
        <f t="shared" si="118"/>
        <v>107.26999999999998</v>
      </c>
      <c r="AW73" s="49">
        <v>395</v>
      </c>
      <c r="AX73" s="36">
        <f t="shared" si="151"/>
        <v>46</v>
      </c>
      <c r="AY73" s="27">
        <v>5.04</v>
      </c>
      <c r="AZ73" s="37">
        <f t="shared" si="59"/>
        <v>231.84</v>
      </c>
      <c r="BA73" s="53"/>
      <c r="BB73" s="121">
        <f t="shared" si="135"/>
        <v>-124.57000000000002</v>
      </c>
      <c r="BC73" s="129">
        <v>465</v>
      </c>
      <c r="BD73" s="125">
        <f t="shared" si="80"/>
        <v>70</v>
      </c>
      <c r="BE73" s="27">
        <v>5.04</v>
      </c>
      <c r="BF73" s="37">
        <f t="shared" si="81"/>
        <v>352.8</v>
      </c>
      <c r="BG73" s="53"/>
      <c r="BH73" s="121">
        <f t="shared" si="136"/>
        <v>-477.37</v>
      </c>
      <c r="BI73" s="129">
        <v>469</v>
      </c>
      <c r="BJ73" s="125">
        <f t="shared" si="82"/>
        <v>4</v>
      </c>
      <c r="BK73" s="27">
        <v>5.04</v>
      </c>
      <c r="BL73" s="37">
        <f t="shared" si="83"/>
        <v>20.16</v>
      </c>
      <c r="BM73" s="53"/>
      <c r="BN73" s="58">
        <f t="shared" si="137"/>
        <v>-497.53000000000003</v>
      </c>
      <c r="BO73" s="129">
        <v>469</v>
      </c>
      <c r="BP73" s="125">
        <f t="shared" si="84"/>
        <v>0</v>
      </c>
      <c r="BQ73" s="27">
        <v>5.04</v>
      </c>
      <c r="BR73" s="37">
        <f t="shared" si="85"/>
        <v>0</v>
      </c>
      <c r="BS73" s="53">
        <v>800</v>
      </c>
      <c r="BT73" s="111">
        <f t="shared" si="138"/>
        <v>302.46999999999997</v>
      </c>
      <c r="BU73" s="129">
        <v>469</v>
      </c>
      <c r="BV73" s="125">
        <f t="shared" si="86"/>
        <v>0</v>
      </c>
      <c r="BW73" s="27">
        <v>5.04</v>
      </c>
      <c r="BX73" s="37">
        <f t="shared" si="87"/>
        <v>0</v>
      </c>
      <c r="BY73" s="53"/>
      <c r="BZ73" s="111">
        <f t="shared" si="139"/>
        <v>302.46999999999997</v>
      </c>
      <c r="CA73" s="129">
        <v>469</v>
      </c>
      <c r="CB73" s="125">
        <f t="shared" si="88"/>
        <v>0</v>
      </c>
      <c r="CC73" s="27">
        <v>5.04</v>
      </c>
      <c r="CD73" s="37">
        <f t="shared" si="89"/>
        <v>0</v>
      </c>
      <c r="CE73" s="53"/>
      <c r="CF73" s="111">
        <f t="shared" si="140"/>
        <v>302.46999999999997</v>
      </c>
      <c r="CG73" s="129">
        <v>469</v>
      </c>
      <c r="CH73" s="125">
        <f t="shared" si="90"/>
        <v>0</v>
      </c>
      <c r="CI73" s="27">
        <v>5.04</v>
      </c>
      <c r="CJ73" s="37">
        <f t="shared" si="91"/>
        <v>0</v>
      </c>
      <c r="CK73" s="53"/>
      <c r="CL73" s="111">
        <f t="shared" si="141"/>
        <v>302.46999999999997</v>
      </c>
      <c r="CM73" s="129">
        <v>469</v>
      </c>
      <c r="CN73" s="125">
        <f t="shared" si="106"/>
        <v>0</v>
      </c>
      <c r="CO73" s="27">
        <v>5.04</v>
      </c>
      <c r="CP73" s="37">
        <f t="shared" si="107"/>
        <v>0</v>
      </c>
      <c r="CQ73" s="53"/>
      <c r="CR73" s="111">
        <f t="shared" si="142"/>
        <v>302.46999999999997</v>
      </c>
      <c r="CS73" s="129">
        <v>550</v>
      </c>
      <c r="CT73" s="125">
        <f t="shared" si="109"/>
        <v>81</v>
      </c>
      <c r="CU73" s="27">
        <v>5.04</v>
      </c>
      <c r="CV73" s="37">
        <f t="shared" si="110"/>
        <v>408.24</v>
      </c>
      <c r="CW73" s="53"/>
      <c r="CX73" s="58">
        <f t="shared" si="143"/>
        <v>-105.77000000000004</v>
      </c>
      <c r="CY73" s="129">
        <v>616</v>
      </c>
      <c r="CZ73" s="125">
        <f t="shared" si="112"/>
        <v>66</v>
      </c>
      <c r="DA73" s="27">
        <v>5.04</v>
      </c>
      <c r="DB73" s="37">
        <f t="shared" si="113"/>
        <v>332.64</v>
      </c>
      <c r="DC73" s="53">
        <v>500</v>
      </c>
      <c r="DD73" s="111">
        <f t="shared" si="144"/>
        <v>61.589999999999975</v>
      </c>
      <c r="DE73" s="129">
        <v>673</v>
      </c>
      <c r="DF73" s="125">
        <f t="shared" si="115"/>
        <v>57</v>
      </c>
      <c r="DG73" s="27">
        <v>5.29</v>
      </c>
      <c r="DH73" s="37">
        <f t="shared" si="116"/>
        <v>301.53000000000003</v>
      </c>
      <c r="DI73" s="53"/>
      <c r="DJ73" s="58">
        <f t="shared" si="145"/>
        <v>-239.94000000000005</v>
      </c>
    </row>
    <row r="74" spans="1:114" ht="14.45" customHeight="1" x14ac:dyDescent="0.25">
      <c r="A74" s="116" t="s">
        <v>82</v>
      </c>
      <c r="B74" s="115">
        <v>72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132"/>
        <v>0</v>
      </c>
      <c r="AG74" s="27">
        <v>4.8099999999999996</v>
      </c>
      <c r="AH74" s="37">
        <f t="shared" si="146"/>
        <v>0</v>
      </c>
      <c r="AI74" s="53"/>
      <c r="AJ74" s="37">
        <f t="shared" si="147"/>
        <v>0</v>
      </c>
      <c r="AK74" s="49">
        <v>129</v>
      </c>
      <c r="AL74" s="36">
        <f t="shared" si="133"/>
        <v>129</v>
      </c>
      <c r="AM74" s="27">
        <v>5.04</v>
      </c>
      <c r="AN74" s="37">
        <f t="shared" si="148"/>
        <v>650.16</v>
      </c>
      <c r="AO74" s="53"/>
      <c r="AP74" s="58">
        <f t="shared" si="149"/>
        <v>-650.16</v>
      </c>
      <c r="AQ74" s="49">
        <v>291.60000000000002</v>
      </c>
      <c r="AR74" s="36">
        <f t="shared" si="134"/>
        <v>162.60000000000002</v>
      </c>
      <c r="AS74" s="27">
        <v>5.04</v>
      </c>
      <c r="AT74" s="37">
        <f t="shared" si="150"/>
        <v>819.50400000000013</v>
      </c>
      <c r="AU74" s="53"/>
      <c r="AV74" s="57">
        <f t="shared" si="118"/>
        <v>-1469.6640000000002</v>
      </c>
      <c r="AW74" s="49">
        <v>822</v>
      </c>
      <c r="AX74" s="36">
        <f t="shared" si="151"/>
        <v>530.4</v>
      </c>
      <c r="AY74" s="27">
        <v>5.04</v>
      </c>
      <c r="AZ74" s="37">
        <f t="shared" si="59"/>
        <v>2673.2159999999999</v>
      </c>
      <c r="BA74" s="53"/>
      <c r="BB74" s="120">
        <f t="shared" si="135"/>
        <v>-4142.88</v>
      </c>
      <c r="BC74" s="130">
        <v>1879</v>
      </c>
      <c r="BD74" s="126">
        <f t="shared" si="80"/>
        <v>1057</v>
      </c>
      <c r="BE74" s="68">
        <v>5.04</v>
      </c>
      <c r="BF74" s="57">
        <f t="shared" si="81"/>
        <v>5327.28</v>
      </c>
      <c r="BG74" s="69"/>
      <c r="BH74" s="120">
        <f t="shared" si="136"/>
        <v>-9470.16</v>
      </c>
      <c r="BI74" s="130">
        <v>3044</v>
      </c>
      <c r="BJ74" s="126">
        <f t="shared" si="82"/>
        <v>1165</v>
      </c>
      <c r="BK74" s="68">
        <v>5.04</v>
      </c>
      <c r="BL74" s="57">
        <f t="shared" si="83"/>
        <v>5871.6</v>
      </c>
      <c r="BM74" s="69"/>
      <c r="BN74" s="57">
        <f t="shared" si="137"/>
        <v>-15341.76</v>
      </c>
      <c r="BO74" s="130">
        <v>4715</v>
      </c>
      <c r="BP74" s="126">
        <f t="shared" si="84"/>
        <v>1671</v>
      </c>
      <c r="BQ74" s="68">
        <v>5.04</v>
      </c>
      <c r="BR74" s="57">
        <f t="shared" si="85"/>
        <v>8421.84</v>
      </c>
      <c r="BS74" s="69">
        <v>15000</v>
      </c>
      <c r="BT74" s="57">
        <f t="shared" si="138"/>
        <v>-8763.6</v>
      </c>
      <c r="BU74" s="130">
        <v>6248</v>
      </c>
      <c r="BV74" s="126">
        <f t="shared" si="86"/>
        <v>1533</v>
      </c>
      <c r="BW74" s="68">
        <v>5.04</v>
      </c>
      <c r="BX74" s="57">
        <f t="shared" si="87"/>
        <v>7726.32</v>
      </c>
      <c r="BY74" s="69"/>
      <c r="BZ74" s="57">
        <f t="shared" si="139"/>
        <v>-16489.919999999998</v>
      </c>
      <c r="CA74" s="130">
        <v>8441</v>
      </c>
      <c r="CB74" s="126">
        <f t="shared" si="88"/>
        <v>2193</v>
      </c>
      <c r="CC74" s="68">
        <v>5.04</v>
      </c>
      <c r="CD74" s="57">
        <f t="shared" si="89"/>
        <v>11052.72</v>
      </c>
      <c r="CE74" s="69"/>
      <c r="CF74" s="57">
        <f t="shared" si="140"/>
        <v>-27542.639999999999</v>
      </c>
      <c r="CG74" s="130">
        <v>10092</v>
      </c>
      <c r="CH74" s="126">
        <f t="shared" si="90"/>
        <v>1651</v>
      </c>
      <c r="CI74" s="68">
        <v>5.04</v>
      </c>
      <c r="CJ74" s="57">
        <f t="shared" si="91"/>
        <v>8321.0400000000009</v>
      </c>
      <c r="CK74" s="69"/>
      <c r="CL74" s="57">
        <f t="shared" si="141"/>
        <v>-35863.68</v>
      </c>
      <c r="CM74" s="130">
        <v>11045</v>
      </c>
      <c r="CN74" s="126">
        <f t="shared" si="106"/>
        <v>953</v>
      </c>
      <c r="CO74" s="68">
        <v>5.04</v>
      </c>
      <c r="CP74" s="57">
        <f t="shared" si="107"/>
        <v>4803.12</v>
      </c>
      <c r="CQ74" s="69"/>
      <c r="CR74" s="57">
        <f t="shared" si="142"/>
        <v>-40666.800000000003</v>
      </c>
      <c r="CS74" s="130">
        <v>11459</v>
      </c>
      <c r="CT74" s="126">
        <f t="shared" si="109"/>
        <v>414</v>
      </c>
      <c r="CU74" s="68">
        <v>5.04</v>
      </c>
      <c r="CV74" s="57">
        <f t="shared" si="110"/>
        <v>2086.56</v>
      </c>
      <c r="CW74" s="69">
        <v>30000</v>
      </c>
      <c r="CX74" s="57">
        <f t="shared" si="143"/>
        <v>-12753.360000000004</v>
      </c>
      <c r="CY74" s="130">
        <v>11932</v>
      </c>
      <c r="CZ74" s="126">
        <f t="shared" si="112"/>
        <v>473</v>
      </c>
      <c r="DA74" s="68">
        <v>5.04</v>
      </c>
      <c r="DB74" s="57">
        <f t="shared" si="113"/>
        <v>2383.92</v>
      </c>
      <c r="DC74" s="69"/>
      <c r="DD74" s="57">
        <f t="shared" si="144"/>
        <v>-15137.280000000004</v>
      </c>
      <c r="DE74" s="130">
        <v>12294</v>
      </c>
      <c r="DF74" s="126">
        <f t="shared" si="115"/>
        <v>362</v>
      </c>
      <c r="DG74" s="68">
        <v>5.29</v>
      </c>
      <c r="DH74" s="57">
        <f t="shared" si="116"/>
        <v>1914.98</v>
      </c>
      <c r="DI74" s="69"/>
      <c r="DJ74" s="57">
        <f t="shared" si="145"/>
        <v>-17052.260000000006</v>
      </c>
    </row>
    <row r="75" spans="1:114" ht="13.9" customHeight="1" x14ac:dyDescent="0.25">
      <c r="A75" s="96" t="s">
        <v>138</v>
      </c>
      <c r="B75" s="5">
        <v>73</v>
      </c>
      <c r="C75" s="24">
        <v>-4.54</v>
      </c>
      <c r="D75" s="2"/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8</v>
      </c>
      <c r="Z75" s="20">
        <f>Y75-X75</f>
        <v>7</v>
      </c>
      <c r="AA75" s="21">
        <v>4.8099999999999996</v>
      </c>
      <c r="AB75" s="22">
        <f t="shared" si="14"/>
        <v>33.669999999999995</v>
      </c>
      <c r="AC75" s="22"/>
      <c r="AD75" s="24">
        <f>C75+AC75-AB75</f>
        <v>-38.209999999999994</v>
      </c>
      <c r="AE75" s="49">
        <v>8</v>
      </c>
      <c r="AF75" s="36">
        <f t="shared" si="132"/>
        <v>0</v>
      </c>
      <c r="AG75" s="27">
        <v>4.8099999999999996</v>
      </c>
      <c r="AH75" s="37">
        <f t="shared" si="146"/>
        <v>0</v>
      </c>
      <c r="AI75" s="53"/>
      <c r="AJ75" s="58">
        <f t="shared" si="147"/>
        <v>-38.209999999999994</v>
      </c>
      <c r="AK75" s="49">
        <v>8</v>
      </c>
      <c r="AL75" s="36">
        <f t="shared" si="133"/>
        <v>0</v>
      </c>
      <c r="AM75" s="27">
        <v>5.04</v>
      </c>
      <c r="AN75" s="37">
        <f t="shared" si="148"/>
        <v>0</v>
      </c>
      <c r="AO75" s="53"/>
      <c r="AP75" s="58">
        <f t="shared" si="149"/>
        <v>-38.209999999999994</v>
      </c>
      <c r="AQ75" s="49">
        <v>9.1199999999999992</v>
      </c>
      <c r="AR75" s="36">
        <f t="shared" si="134"/>
        <v>1.1199999999999992</v>
      </c>
      <c r="AS75" s="27">
        <v>5.04</v>
      </c>
      <c r="AT75" s="37">
        <f t="shared" si="150"/>
        <v>5.6447999999999965</v>
      </c>
      <c r="AU75" s="53"/>
      <c r="AV75" s="58">
        <f t="shared" si="118"/>
        <v>-43.85479999999999</v>
      </c>
      <c r="AW75" s="49">
        <v>9.1199999999999992</v>
      </c>
      <c r="AX75" s="36">
        <f t="shared" si="151"/>
        <v>0</v>
      </c>
      <c r="AY75" s="27">
        <v>5.04</v>
      </c>
      <c r="AZ75" s="37">
        <f t="shared" si="59"/>
        <v>0</v>
      </c>
      <c r="BA75" s="53"/>
      <c r="BB75" s="121">
        <f t="shared" si="135"/>
        <v>-43.85479999999999</v>
      </c>
      <c r="BC75" s="129">
        <v>41</v>
      </c>
      <c r="BD75" s="125">
        <f>BC75-AW75</f>
        <v>31.880000000000003</v>
      </c>
      <c r="BE75" s="27">
        <v>5.04</v>
      </c>
      <c r="BF75" s="37">
        <f>BE75*BD75</f>
        <v>160.67520000000002</v>
      </c>
      <c r="BG75" s="53"/>
      <c r="BH75" s="121">
        <f t="shared" si="136"/>
        <v>-204.53</v>
      </c>
      <c r="BI75" s="129">
        <v>41</v>
      </c>
      <c r="BJ75" s="125">
        <f t="shared" si="82"/>
        <v>0</v>
      </c>
      <c r="BK75" s="27">
        <v>5.04</v>
      </c>
      <c r="BL75" s="37">
        <f t="shared" si="83"/>
        <v>0</v>
      </c>
      <c r="BM75" s="53">
        <v>300</v>
      </c>
      <c r="BN75" s="111">
        <f t="shared" si="137"/>
        <v>95.47</v>
      </c>
      <c r="BO75" s="129">
        <v>41</v>
      </c>
      <c r="BP75" s="125">
        <f t="shared" si="84"/>
        <v>0</v>
      </c>
      <c r="BQ75" s="27">
        <v>5.04</v>
      </c>
      <c r="BR75" s="37">
        <f t="shared" si="85"/>
        <v>0</v>
      </c>
      <c r="BS75" s="53"/>
      <c r="BT75" s="111">
        <f t="shared" si="138"/>
        <v>95.47</v>
      </c>
      <c r="BU75" s="129">
        <v>41</v>
      </c>
      <c r="BV75" s="125">
        <f t="shared" si="86"/>
        <v>0</v>
      </c>
      <c r="BW75" s="27">
        <v>5.04</v>
      </c>
      <c r="BX75" s="37">
        <f t="shared" si="87"/>
        <v>0</v>
      </c>
      <c r="BY75" s="53"/>
      <c r="BZ75" s="111">
        <f t="shared" si="139"/>
        <v>95.47</v>
      </c>
      <c r="CA75" s="129">
        <v>41</v>
      </c>
      <c r="CB75" s="125">
        <f t="shared" si="88"/>
        <v>0</v>
      </c>
      <c r="CC75" s="27">
        <v>5.04</v>
      </c>
      <c r="CD75" s="37">
        <f t="shared" si="89"/>
        <v>0</v>
      </c>
      <c r="CE75" s="53"/>
      <c r="CF75" s="111">
        <f t="shared" si="140"/>
        <v>95.47</v>
      </c>
      <c r="CG75" s="129">
        <v>41</v>
      </c>
      <c r="CH75" s="125">
        <f t="shared" si="90"/>
        <v>0</v>
      </c>
      <c r="CI75" s="27">
        <v>5.04</v>
      </c>
      <c r="CJ75" s="37">
        <f t="shared" si="91"/>
        <v>0</v>
      </c>
      <c r="CK75" s="53"/>
      <c r="CL75" s="111">
        <f t="shared" si="141"/>
        <v>95.47</v>
      </c>
      <c r="CM75" s="129">
        <v>41</v>
      </c>
      <c r="CN75" s="125">
        <f t="shared" si="106"/>
        <v>0</v>
      </c>
      <c r="CO75" s="27">
        <v>5.04</v>
      </c>
      <c r="CP75" s="37">
        <f t="shared" si="107"/>
        <v>0</v>
      </c>
      <c r="CQ75" s="53"/>
      <c r="CR75" s="111">
        <f t="shared" si="142"/>
        <v>95.47</v>
      </c>
      <c r="CS75" s="129">
        <v>43</v>
      </c>
      <c r="CT75" s="125">
        <f t="shared" si="109"/>
        <v>2</v>
      </c>
      <c r="CU75" s="27">
        <v>5.04</v>
      </c>
      <c r="CV75" s="37">
        <f t="shared" si="110"/>
        <v>10.08</v>
      </c>
      <c r="CW75" s="53">
        <v>500</v>
      </c>
      <c r="CX75" s="111">
        <f t="shared" si="143"/>
        <v>585.39</v>
      </c>
      <c r="CY75" s="129">
        <v>64</v>
      </c>
      <c r="CZ75" s="125">
        <f t="shared" si="112"/>
        <v>21</v>
      </c>
      <c r="DA75" s="27">
        <v>5.04</v>
      </c>
      <c r="DB75" s="37">
        <f t="shared" si="113"/>
        <v>105.84</v>
      </c>
      <c r="DC75" s="53"/>
      <c r="DD75" s="111">
        <f t="shared" si="144"/>
        <v>479.54999999999995</v>
      </c>
      <c r="DE75" s="129">
        <v>77</v>
      </c>
      <c r="DF75" s="125">
        <f t="shared" si="115"/>
        <v>13</v>
      </c>
      <c r="DG75" s="27">
        <v>5.29</v>
      </c>
      <c r="DH75" s="37">
        <f t="shared" si="116"/>
        <v>68.77</v>
      </c>
      <c r="DI75" s="53">
        <v>25</v>
      </c>
      <c r="DJ75" s="111">
        <f t="shared" si="145"/>
        <v>435.78</v>
      </c>
    </row>
    <row r="76" spans="1:114" ht="13.9" hidden="1" customHeight="1" x14ac:dyDescent="0.25">
      <c r="A76" s="100"/>
      <c r="B76" s="9">
        <v>74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132"/>
        <v>0</v>
      </c>
      <c r="AG76" s="27">
        <v>4.8099999999999996</v>
      </c>
      <c r="AH76" s="37">
        <f t="shared" si="146"/>
        <v>0</v>
      </c>
      <c r="AI76" s="53"/>
      <c r="AJ76" s="37">
        <f t="shared" si="147"/>
        <v>0</v>
      </c>
      <c r="AK76" s="49"/>
      <c r="AL76" s="36">
        <f t="shared" si="133"/>
        <v>0</v>
      </c>
      <c r="AM76" s="27">
        <v>5.04</v>
      </c>
      <c r="AN76" s="37">
        <f t="shared" si="148"/>
        <v>0</v>
      </c>
      <c r="AO76" s="53"/>
      <c r="AP76" s="58">
        <f t="shared" si="149"/>
        <v>0</v>
      </c>
      <c r="AQ76" s="49"/>
      <c r="AR76" s="36">
        <f t="shared" si="134"/>
        <v>0</v>
      </c>
      <c r="AS76" s="27">
        <v>5.04</v>
      </c>
      <c r="AT76" s="37">
        <f t="shared" si="150"/>
        <v>0</v>
      </c>
      <c r="AU76" s="53"/>
      <c r="AV76" s="58">
        <f t="shared" si="118"/>
        <v>0</v>
      </c>
      <c r="AW76" s="49"/>
      <c r="AX76" s="36">
        <f t="shared" si="151"/>
        <v>0</v>
      </c>
      <c r="AY76" s="27">
        <v>5.04</v>
      </c>
      <c r="AZ76" s="37">
        <f t="shared" si="59"/>
        <v>0</v>
      </c>
      <c r="BA76" s="53"/>
      <c r="BB76" s="122">
        <f t="shared" si="135"/>
        <v>0</v>
      </c>
      <c r="BC76" s="129"/>
      <c r="BD76" s="125">
        <f t="shared" si="80"/>
        <v>0</v>
      </c>
      <c r="BE76" s="27">
        <v>5.04</v>
      </c>
      <c r="BF76" s="37">
        <f t="shared" si="81"/>
        <v>0</v>
      </c>
      <c r="BG76" s="53"/>
      <c r="BH76" s="122">
        <f t="shared" si="136"/>
        <v>0</v>
      </c>
      <c r="BI76" s="129"/>
      <c r="BJ76" s="125">
        <f t="shared" si="82"/>
        <v>0</v>
      </c>
      <c r="BK76" s="27">
        <v>5.04</v>
      </c>
      <c r="BL76" s="37">
        <f t="shared" si="83"/>
        <v>0</v>
      </c>
      <c r="BM76" s="53"/>
      <c r="BN76" s="111">
        <f t="shared" si="137"/>
        <v>0</v>
      </c>
      <c r="BO76" s="129"/>
      <c r="BP76" s="125">
        <f t="shared" si="84"/>
        <v>0</v>
      </c>
      <c r="BQ76" s="27">
        <v>5.04</v>
      </c>
      <c r="BR76" s="37">
        <f t="shared" si="85"/>
        <v>0</v>
      </c>
      <c r="BS76" s="53"/>
      <c r="BT76" s="111">
        <f t="shared" si="138"/>
        <v>0</v>
      </c>
      <c r="BU76" s="129"/>
      <c r="BV76" s="125">
        <f t="shared" si="86"/>
        <v>0</v>
      </c>
      <c r="BW76" s="27">
        <v>5.04</v>
      </c>
      <c r="BX76" s="37">
        <f t="shared" si="87"/>
        <v>0</v>
      </c>
      <c r="BY76" s="53"/>
      <c r="BZ76" s="111">
        <f t="shared" si="139"/>
        <v>0</v>
      </c>
      <c r="CA76" s="129"/>
      <c r="CB76" s="125">
        <f t="shared" si="88"/>
        <v>0</v>
      </c>
      <c r="CC76" s="27">
        <v>5.04</v>
      </c>
      <c r="CD76" s="37">
        <f t="shared" si="89"/>
        <v>0</v>
      </c>
      <c r="CE76" s="53"/>
      <c r="CF76" s="111">
        <f t="shared" si="140"/>
        <v>0</v>
      </c>
      <c r="CG76" s="129"/>
      <c r="CH76" s="125">
        <f t="shared" si="90"/>
        <v>0</v>
      </c>
      <c r="CI76" s="27">
        <v>5.04</v>
      </c>
      <c r="CJ76" s="37">
        <f t="shared" si="91"/>
        <v>0</v>
      </c>
      <c r="CK76" s="53"/>
      <c r="CL76" s="111">
        <f t="shared" si="141"/>
        <v>0</v>
      </c>
      <c r="CM76" s="129"/>
      <c r="CN76" s="125">
        <f t="shared" si="106"/>
        <v>0</v>
      </c>
      <c r="CO76" s="27">
        <v>5.04</v>
      </c>
      <c r="CP76" s="37">
        <f t="shared" si="107"/>
        <v>0</v>
      </c>
      <c r="CQ76" s="53"/>
      <c r="CR76" s="111">
        <f t="shared" si="142"/>
        <v>0</v>
      </c>
      <c r="CS76" s="129"/>
      <c r="CT76" s="125">
        <f t="shared" si="109"/>
        <v>0</v>
      </c>
      <c r="CU76" s="27">
        <v>5.04</v>
      </c>
      <c r="CV76" s="37">
        <f t="shared" si="110"/>
        <v>0</v>
      </c>
      <c r="CW76" s="53"/>
      <c r="CX76" s="111">
        <f t="shared" si="143"/>
        <v>0</v>
      </c>
      <c r="CY76" s="129"/>
      <c r="CZ76" s="125">
        <f t="shared" si="112"/>
        <v>0</v>
      </c>
      <c r="DA76" s="27">
        <v>5.04</v>
      </c>
      <c r="DB76" s="37">
        <f t="shared" si="113"/>
        <v>0</v>
      </c>
      <c r="DC76" s="53"/>
      <c r="DD76" s="111">
        <f t="shared" si="144"/>
        <v>0</v>
      </c>
      <c r="DE76" s="129"/>
      <c r="DF76" s="125">
        <f t="shared" si="115"/>
        <v>0</v>
      </c>
      <c r="DG76" s="27">
        <v>5.29</v>
      </c>
      <c r="DH76" s="37">
        <f t="shared" si="116"/>
        <v>0</v>
      </c>
      <c r="DI76" s="53"/>
      <c r="DJ76" s="111">
        <f t="shared" si="145"/>
        <v>0</v>
      </c>
    </row>
    <row r="77" spans="1:114" ht="13.9" customHeight="1" x14ac:dyDescent="0.25">
      <c r="A77" s="96" t="s">
        <v>83</v>
      </c>
      <c r="B77" s="5">
        <v>75</v>
      </c>
      <c r="C77" s="23">
        <v>369.82</v>
      </c>
      <c r="D77" s="2">
        <v>14</v>
      </c>
      <c r="E77" s="2">
        <v>57</v>
      </c>
      <c r="F77" s="2">
        <v>86</v>
      </c>
      <c r="G77" s="2">
        <v>96</v>
      </c>
      <c r="H77" s="2">
        <v>96</v>
      </c>
      <c r="I77" s="2">
        <v>96</v>
      </c>
      <c r="J77" s="2">
        <v>96</v>
      </c>
      <c r="K77" s="2">
        <v>99</v>
      </c>
      <c r="L77" s="2">
        <v>107</v>
      </c>
      <c r="M77" s="2">
        <v>115</v>
      </c>
      <c r="N77" s="2">
        <v>115</v>
      </c>
      <c r="O77" s="2">
        <v>183</v>
      </c>
      <c r="P77" s="2">
        <v>246</v>
      </c>
      <c r="Q77" s="2">
        <v>277</v>
      </c>
      <c r="R77" s="2">
        <v>277</v>
      </c>
      <c r="S77" s="2">
        <v>279</v>
      </c>
      <c r="T77" s="2">
        <v>279</v>
      </c>
      <c r="U77" s="2">
        <v>279</v>
      </c>
      <c r="V77" s="2">
        <v>280</v>
      </c>
      <c r="W77" s="2">
        <v>280</v>
      </c>
      <c r="X77" s="2">
        <v>283</v>
      </c>
      <c r="Y77" s="2">
        <v>433</v>
      </c>
      <c r="Z77" s="20">
        <f>Y77-X77</f>
        <v>150</v>
      </c>
      <c r="AA77" s="21">
        <v>4.8099999999999996</v>
      </c>
      <c r="AB77" s="22">
        <f t="shared" si="14"/>
        <v>721.49999999999989</v>
      </c>
      <c r="AC77" s="25">
        <v>500</v>
      </c>
      <c r="AD77" s="23">
        <f>C77+AC77-AB77</f>
        <v>148.32000000000005</v>
      </c>
      <c r="AE77" s="49">
        <v>447</v>
      </c>
      <c r="AF77" s="36">
        <f t="shared" si="132"/>
        <v>14</v>
      </c>
      <c r="AG77" s="27">
        <v>4.8099999999999996</v>
      </c>
      <c r="AH77" s="37">
        <f t="shared" si="146"/>
        <v>67.339999999999989</v>
      </c>
      <c r="AI77" s="53"/>
      <c r="AJ77" s="37">
        <f t="shared" si="147"/>
        <v>80.980000000000061</v>
      </c>
      <c r="AK77" s="49">
        <v>470</v>
      </c>
      <c r="AL77" s="36">
        <f t="shared" si="133"/>
        <v>23</v>
      </c>
      <c r="AM77" s="27">
        <v>5.04</v>
      </c>
      <c r="AN77" s="37">
        <f t="shared" si="148"/>
        <v>115.92</v>
      </c>
      <c r="AO77" s="53"/>
      <c r="AP77" s="58">
        <f t="shared" si="149"/>
        <v>-34.939999999999941</v>
      </c>
      <c r="AQ77" s="49">
        <v>484.97</v>
      </c>
      <c r="AR77" s="36">
        <f t="shared" si="134"/>
        <v>14.970000000000027</v>
      </c>
      <c r="AS77" s="27">
        <v>5.04</v>
      </c>
      <c r="AT77" s="37">
        <f t="shared" si="150"/>
        <v>75.448800000000134</v>
      </c>
      <c r="AU77" s="53">
        <v>500</v>
      </c>
      <c r="AV77" s="111">
        <f t="shared" si="118"/>
        <v>389.61119999999994</v>
      </c>
      <c r="AW77" s="49">
        <v>488</v>
      </c>
      <c r="AX77" s="36">
        <f t="shared" si="151"/>
        <v>3.0299999999999727</v>
      </c>
      <c r="AY77" s="27">
        <v>5.04</v>
      </c>
      <c r="AZ77" s="37">
        <f t="shared" si="59"/>
        <v>15.271199999999862</v>
      </c>
      <c r="BA77" s="53"/>
      <c r="BB77" s="122">
        <f t="shared" si="135"/>
        <v>374.34000000000009</v>
      </c>
      <c r="BC77" s="129">
        <v>498</v>
      </c>
      <c r="BD77" s="125">
        <f t="shared" si="80"/>
        <v>10</v>
      </c>
      <c r="BE77" s="27">
        <v>5.04</v>
      </c>
      <c r="BF77" s="37">
        <f t="shared" si="81"/>
        <v>50.4</v>
      </c>
      <c r="BG77" s="53"/>
      <c r="BH77" s="122">
        <f t="shared" si="136"/>
        <v>323.94000000000011</v>
      </c>
      <c r="BI77" s="129">
        <v>503</v>
      </c>
      <c r="BJ77" s="125">
        <f t="shared" si="82"/>
        <v>5</v>
      </c>
      <c r="BK77" s="27">
        <v>5.04</v>
      </c>
      <c r="BL77" s="37">
        <f t="shared" si="83"/>
        <v>25.2</v>
      </c>
      <c r="BM77" s="53"/>
      <c r="BN77" s="111">
        <f t="shared" si="137"/>
        <v>298.74000000000012</v>
      </c>
      <c r="BO77" s="129">
        <v>503</v>
      </c>
      <c r="BP77" s="125">
        <f t="shared" si="84"/>
        <v>0</v>
      </c>
      <c r="BQ77" s="27">
        <v>5.04</v>
      </c>
      <c r="BR77" s="37">
        <f t="shared" si="85"/>
        <v>0</v>
      </c>
      <c r="BS77" s="53"/>
      <c r="BT77" s="111">
        <f t="shared" si="138"/>
        <v>298.74000000000012</v>
      </c>
      <c r="BU77" s="129">
        <v>513</v>
      </c>
      <c r="BV77" s="125">
        <f t="shared" si="86"/>
        <v>10</v>
      </c>
      <c r="BW77" s="27">
        <v>5.04</v>
      </c>
      <c r="BX77" s="37">
        <f t="shared" si="87"/>
        <v>50.4</v>
      </c>
      <c r="BY77" s="53"/>
      <c r="BZ77" s="111">
        <f t="shared" si="139"/>
        <v>248.34000000000012</v>
      </c>
      <c r="CA77" s="129">
        <v>513</v>
      </c>
      <c r="CB77" s="125">
        <f t="shared" si="88"/>
        <v>0</v>
      </c>
      <c r="CC77" s="27">
        <v>5.04</v>
      </c>
      <c r="CD77" s="37">
        <f t="shared" si="89"/>
        <v>0</v>
      </c>
      <c r="CE77" s="53"/>
      <c r="CF77" s="111">
        <f t="shared" si="140"/>
        <v>248.34000000000012</v>
      </c>
      <c r="CG77" s="129">
        <v>513</v>
      </c>
      <c r="CH77" s="125">
        <f t="shared" si="90"/>
        <v>0</v>
      </c>
      <c r="CI77" s="27">
        <v>5.04</v>
      </c>
      <c r="CJ77" s="37">
        <f t="shared" si="91"/>
        <v>0</v>
      </c>
      <c r="CK77" s="53"/>
      <c r="CL77" s="111">
        <f t="shared" si="141"/>
        <v>248.34000000000012</v>
      </c>
      <c r="CM77" s="129">
        <v>513</v>
      </c>
      <c r="CN77" s="125">
        <f t="shared" si="106"/>
        <v>0</v>
      </c>
      <c r="CO77" s="27">
        <v>5.04</v>
      </c>
      <c r="CP77" s="37">
        <f t="shared" si="107"/>
        <v>0</v>
      </c>
      <c r="CQ77" s="53"/>
      <c r="CR77" s="111">
        <f t="shared" si="142"/>
        <v>248.34000000000012</v>
      </c>
      <c r="CS77" s="129">
        <v>513</v>
      </c>
      <c r="CT77" s="125">
        <f t="shared" si="109"/>
        <v>0</v>
      </c>
      <c r="CU77" s="27">
        <v>5.04</v>
      </c>
      <c r="CV77" s="37">
        <f t="shared" si="110"/>
        <v>0</v>
      </c>
      <c r="CW77" s="53"/>
      <c r="CX77" s="111">
        <f t="shared" si="143"/>
        <v>248.34000000000012</v>
      </c>
      <c r="CY77" s="129">
        <v>540</v>
      </c>
      <c r="CZ77" s="125">
        <f t="shared" si="112"/>
        <v>27</v>
      </c>
      <c r="DA77" s="27">
        <v>5.04</v>
      </c>
      <c r="DB77" s="59">
        <f t="shared" si="113"/>
        <v>136.08000000000001</v>
      </c>
      <c r="DC77" s="53"/>
      <c r="DD77" s="111">
        <f t="shared" si="144"/>
        <v>112.2600000000001</v>
      </c>
      <c r="DE77" s="129">
        <v>540</v>
      </c>
      <c r="DF77" s="125">
        <f t="shared" si="115"/>
        <v>0</v>
      </c>
      <c r="DG77" s="27">
        <v>5.29</v>
      </c>
      <c r="DH77" s="59">
        <f t="shared" si="116"/>
        <v>0</v>
      </c>
      <c r="DI77" s="53"/>
      <c r="DJ77" s="111">
        <f t="shared" si="145"/>
        <v>112.2600000000001</v>
      </c>
    </row>
    <row r="78" spans="1:114" ht="15" x14ac:dyDescent="0.25">
      <c r="A78" s="96" t="s">
        <v>160</v>
      </c>
      <c r="B78" s="28">
        <v>76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132"/>
        <v>0</v>
      </c>
      <c r="AG78" s="27">
        <v>4.8099999999999996</v>
      </c>
      <c r="AH78" s="37">
        <f t="shared" si="146"/>
        <v>0</v>
      </c>
      <c r="AI78" s="53"/>
      <c r="AJ78" s="37">
        <f t="shared" si="147"/>
        <v>0</v>
      </c>
      <c r="AK78" s="49"/>
      <c r="AL78" s="36">
        <f t="shared" si="133"/>
        <v>0</v>
      </c>
      <c r="AM78" s="27">
        <v>5.04</v>
      </c>
      <c r="AN78" s="37">
        <f t="shared" si="148"/>
        <v>0</v>
      </c>
      <c r="AO78" s="53"/>
      <c r="AP78" s="59">
        <f t="shared" si="149"/>
        <v>0</v>
      </c>
      <c r="AQ78" s="49"/>
      <c r="AR78" s="36">
        <f t="shared" si="134"/>
        <v>0</v>
      </c>
      <c r="AS78" s="27">
        <v>5.04</v>
      </c>
      <c r="AT78" s="37">
        <f t="shared" si="150"/>
        <v>0</v>
      </c>
      <c r="AU78" s="53"/>
      <c r="AV78" s="59">
        <f t="shared" si="118"/>
        <v>0</v>
      </c>
      <c r="AW78" s="49"/>
      <c r="AX78" s="36">
        <f t="shared" si="151"/>
        <v>0</v>
      </c>
      <c r="AY78" s="27">
        <v>5.04</v>
      </c>
      <c r="AZ78" s="37">
        <f t="shared" si="59"/>
        <v>0</v>
      </c>
      <c r="BA78" s="53"/>
      <c r="BB78" s="122">
        <f t="shared" si="135"/>
        <v>0</v>
      </c>
      <c r="BC78" s="129"/>
      <c r="BD78" s="125">
        <f t="shared" si="80"/>
        <v>0</v>
      </c>
      <c r="BE78" s="27">
        <v>5.04</v>
      </c>
      <c r="BF78" s="37">
        <f t="shared" si="81"/>
        <v>0</v>
      </c>
      <c r="BG78" s="53"/>
      <c r="BH78" s="122">
        <f t="shared" si="136"/>
        <v>0</v>
      </c>
      <c r="BI78" s="129"/>
      <c r="BJ78" s="125">
        <f t="shared" si="82"/>
        <v>0</v>
      </c>
      <c r="BK78" s="27">
        <v>5.04</v>
      </c>
      <c r="BL78" s="37">
        <f t="shared" si="83"/>
        <v>0</v>
      </c>
      <c r="BM78" s="53"/>
      <c r="BN78" s="111">
        <f t="shared" si="137"/>
        <v>0</v>
      </c>
      <c r="BO78" s="129"/>
      <c r="BP78" s="125">
        <f t="shared" si="84"/>
        <v>0</v>
      </c>
      <c r="BQ78" s="27">
        <v>5.04</v>
      </c>
      <c r="BR78" s="37">
        <f t="shared" si="85"/>
        <v>0</v>
      </c>
      <c r="BS78" s="53"/>
      <c r="BT78" s="111">
        <f t="shared" si="138"/>
        <v>0</v>
      </c>
      <c r="BU78" s="129"/>
      <c r="BV78" s="125">
        <f t="shared" si="86"/>
        <v>0</v>
      </c>
      <c r="BW78" s="27">
        <v>5.04</v>
      </c>
      <c r="BX78" s="37">
        <f t="shared" si="87"/>
        <v>0</v>
      </c>
      <c r="BY78" s="53"/>
      <c r="BZ78" s="111">
        <f t="shared" si="139"/>
        <v>0</v>
      </c>
      <c r="CA78" s="129"/>
      <c r="CB78" s="125">
        <f t="shared" si="88"/>
        <v>0</v>
      </c>
      <c r="CC78" s="27">
        <v>5.04</v>
      </c>
      <c r="CD78" s="37">
        <f t="shared" si="89"/>
        <v>0</v>
      </c>
      <c r="CE78" s="53"/>
      <c r="CF78" s="111">
        <f t="shared" si="140"/>
        <v>0</v>
      </c>
      <c r="CG78" s="129"/>
      <c r="CH78" s="125">
        <f t="shared" si="90"/>
        <v>0</v>
      </c>
      <c r="CI78" s="27">
        <v>5.04</v>
      </c>
      <c r="CJ78" s="37">
        <f t="shared" si="91"/>
        <v>0</v>
      </c>
      <c r="CK78" s="53"/>
      <c r="CL78" s="111">
        <f t="shared" si="141"/>
        <v>0</v>
      </c>
      <c r="CM78" s="129"/>
      <c r="CN78" s="125">
        <f t="shared" si="106"/>
        <v>0</v>
      </c>
      <c r="CO78" s="27">
        <v>5.04</v>
      </c>
      <c r="CP78" s="37">
        <f t="shared" si="107"/>
        <v>0</v>
      </c>
      <c r="CQ78" s="53"/>
      <c r="CR78" s="111">
        <f t="shared" si="142"/>
        <v>0</v>
      </c>
      <c r="CS78" s="129">
        <v>536</v>
      </c>
      <c r="CT78" s="125">
        <f t="shared" si="109"/>
        <v>536</v>
      </c>
      <c r="CU78" s="27">
        <v>5.04</v>
      </c>
      <c r="CV78" s="37">
        <f t="shared" si="110"/>
        <v>2701.44</v>
      </c>
      <c r="CW78" s="53"/>
      <c r="CX78" s="57">
        <f t="shared" si="143"/>
        <v>-2701.44</v>
      </c>
      <c r="CY78" s="129">
        <v>536</v>
      </c>
      <c r="CZ78" s="125">
        <f t="shared" si="112"/>
        <v>0</v>
      </c>
      <c r="DA78" s="27">
        <v>5.04</v>
      </c>
      <c r="DB78" s="59">
        <f t="shared" si="113"/>
        <v>0</v>
      </c>
      <c r="DC78" s="53"/>
      <c r="DD78" s="57">
        <f t="shared" si="144"/>
        <v>-2701.44</v>
      </c>
      <c r="DE78" s="129">
        <v>536</v>
      </c>
      <c r="DF78" s="125">
        <f t="shared" si="115"/>
        <v>0</v>
      </c>
      <c r="DG78" s="27">
        <v>5.29</v>
      </c>
      <c r="DH78" s="59">
        <f t="shared" si="116"/>
        <v>0</v>
      </c>
      <c r="DI78" s="53"/>
      <c r="DJ78" s="57">
        <f t="shared" si="145"/>
        <v>-2701.44</v>
      </c>
    </row>
    <row r="79" spans="1:114" ht="15" x14ac:dyDescent="0.25">
      <c r="A79" s="96" t="s">
        <v>84</v>
      </c>
      <c r="B79" s="5">
        <v>77</v>
      </c>
      <c r="C79" s="23">
        <v>42.6</v>
      </c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2">
        <v>63</v>
      </c>
      <c r="O79" s="2">
        <v>68</v>
      </c>
      <c r="P79" s="2">
        <v>79</v>
      </c>
      <c r="Q79" s="2">
        <v>88</v>
      </c>
      <c r="R79" s="2">
        <v>88</v>
      </c>
      <c r="S79" s="2">
        <v>88</v>
      </c>
      <c r="T79" s="2">
        <v>88</v>
      </c>
      <c r="U79" s="2">
        <v>88</v>
      </c>
      <c r="V79" s="2">
        <v>88</v>
      </c>
      <c r="W79" s="2">
        <v>88</v>
      </c>
      <c r="X79" s="2">
        <v>88</v>
      </c>
      <c r="Y79" s="2">
        <v>91</v>
      </c>
      <c r="Z79" s="20">
        <f>Y79-X79</f>
        <v>3</v>
      </c>
      <c r="AA79" s="21">
        <v>4.8099999999999996</v>
      </c>
      <c r="AB79" s="22">
        <f t="shared" ref="AB79" si="152">Z79*AA79</f>
        <v>14.43</v>
      </c>
      <c r="AC79" s="22"/>
      <c r="AD79" s="23">
        <f>C79+AC79-AB79</f>
        <v>28.17</v>
      </c>
      <c r="AE79" s="49">
        <v>95</v>
      </c>
      <c r="AF79" s="36">
        <f t="shared" si="132"/>
        <v>4</v>
      </c>
      <c r="AG79" s="27">
        <v>4.8099999999999996</v>
      </c>
      <c r="AH79" s="37">
        <f t="shared" si="146"/>
        <v>19.239999999999998</v>
      </c>
      <c r="AI79" s="53"/>
      <c r="AJ79" s="37">
        <f t="shared" si="147"/>
        <v>8.9300000000000033</v>
      </c>
      <c r="AK79" s="49">
        <v>95</v>
      </c>
      <c r="AL79" s="36">
        <f t="shared" si="133"/>
        <v>0</v>
      </c>
      <c r="AM79" s="27">
        <v>5.04</v>
      </c>
      <c r="AN79" s="37">
        <f t="shared" si="148"/>
        <v>0</v>
      </c>
      <c r="AO79" s="53"/>
      <c r="AP79" s="59">
        <f t="shared" si="149"/>
        <v>8.9300000000000033</v>
      </c>
      <c r="AQ79" s="49">
        <v>104.75</v>
      </c>
      <c r="AR79" s="36">
        <f t="shared" si="134"/>
        <v>9.75</v>
      </c>
      <c r="AS79" s="27">
        <v>5.04</v>
      </c>
      <c r="AT79" s="37">
        <f t="shared" si="150"/>
        <v>49.14</v>
      </c>
      <c r="AU79" s="53"/>
      <c r="AV79" s="58">
        <f t="shared" si="118"/>
        <v>-40.209999999999994</v>
      </c>
      <c r="AW79" s="49">
        <v>104</v>
      </c>
      <c r="AX79" s="36">
        <f t="shared" si="151"/>
        <v>-0.75</v>
      </c>
      <c r="AY79" s="27">
        <v>5.04</v>
      </c>
      <c r="AZ79" s="37">
        <f t="shared" si="59"/>
        <v>-3.7800000000000002</v>
      </c>
      <c r="BA79" s="53"/>
      <c r="BB79" s="121">
        <f t="shared" si="135"/>
        <v>-36.429999999999993</v>
      </c>
      <c r="BC79" s="129">
        <v>104</v>
      </c>
      <c r="BD79" s="125">
        <f t="shared" si="80"/>
        <v>0</v>
      </c>
      <c r="BE79" s="27">
        <v>5.04</v>
      </c>
      <c r="BF79" s="37">
        <f t="shared" si="81"/>
        <v>0</v>
      </c>
      <c r="BG79" s="53"/>
      <c r="BH79" s="121">
        <f t="shared" si="136"/>
        <v>-36.429999999999993</v>
      </c>
      <c r="BI79" s="129">
        <v>104</v>
      </c>
      <c r="BJ79" s="125">
        <f t="shared" si="82"/>
        <v>0</v>
      </c>
      <c r="BK79" s="27">
        <v>5.04</v>
      </c>
      <c r="BL79" s="37">
        <f t="shared" si="83"/>
        <v>0</v>
      </c>
      <c r="BM79" s="53">
        <v>36.43</v>
      </c>
      <c r="BN79" s="111">
        <f>BM79-BL79+BH79</f>
        <v>0</v>
      </c>
      <c r="BO79" s="129">
        <v>104</v>
      </c>
      <c r="BP79" s="125">
        <f t="shared" si="84"/>
        <v>0</v>
      </c>
      <c r="BQ79" s="27">
        <v>5.04</v>
      </c>
      <c r="BR79" s="37">
        <f t="shared" si="85"/>
        <v>0</v>
      </c>
      <c r="BS79" s="53"/>
      <c r="BT79" s="58">
        <f t="shared" si="138"/>
        <v>0</v>
      </c>
      <c r="BU79" s="129">
        <v>104</v>
      </c>
      <c r="BV79" s="125">
        <f t="shared" si="86"/>
        <v>0</v>
      </c>
      <c r="BW79" s="27">
        <v>5.04</v>
      </c>
      <c r="BX79" s="37">
        <f t="shared" si="87"/>
        <v>0</v>
      </c>
      <c r="BY79" s="53"/>
      <c r="BZ79" s="111">
        <f t="shared" si="139"/>
        <v>0</v>
      </c>
      <c r="CA79" s="129">
        <v>104</v>
      </c>
      <c r="CB79" s="125">
        <f t="shared" si="88"/>
        <v>0</v>
      </c>
      <c r="CC79" s="27">
        <v>5.04</v>
      </c>
      <c r="CD79" s="37">
        <f t="shared" si="89"/>
        <v>0</v>
      </c>
      <c r="CE79" s="53"/>
      <c r="CF79" s="111">
        <f t="shared" si="140"/>
        <v>0</v>
      </c>
      <c r="CG79" s="129">
        <v>104</v>
      </c>
      <c r="CH79" s="125">
        <f t="shared" si="90"/>
        <v>0</v>
      </c>
      <c r="CI79" s="27">
        <v>5.04</v>
      </c>
      <c r="CJ79" s="37">
        <f t="shared" si="91"/>
        <v>0</v>
      </c>
      <c r="CK79" s="53"/>
      <c r="CL79" s="111">
        <f t="shared" si="141"/>
        <v>0</v>
      </c>
      <c r="CM79" s="129">
        <v>104</v>
      </c>
      <c r="CN79" s="125">
        <f t="shared" si="106"/>
        <v>0</v>
      </c>
      <c r="CO79" s="27">
        <v>5.04</v>
      </c>
      <c r="CP79" s="37">
        <f t="shared" si="107"/>
        <v>0</v>
      </c>
      <c r="CQ79" s="53"/>
      <c r="CR79" s="111">
        <f t="shared" si="142"/>
        <v>0</v>
      </c>
      <c r="CS79" s="129">
        <v>104</v>
      </c>
      <c r="CT79" s="125">
        <f t="shared" si="109"/>
        <v>0</v>
      </c>
      <c r="CU79" s="27">
        <v>5.04</v>
      </c>
      <c r="CV79" s="37">
        <f t="shared" si="110"/>
        <v>0</v>
      </c>
      <c r="CW79" s="53"/>
      <c r="CX79" s="111">
        <f t="shared" si="143"/>
        <v>0</v>
      </c>
      <c r="CY79" s="129">
        <v>107</v>
      </c>
      <c r="CZ79" s="125">
        <f t="shared" si="112"/>
        <v>3</v>
      </c>
      <c r="DA79" s="27">
        <v>5.04</v>
      </c>
      <c r="DB79" s="59">
        <f t="shared" si="113"/>
        <v>15.120000000000001</v>
      </c>
      <c r="DC79" s="53"/>
      <c r="DD79" s="58">
        <f t="shared" si="144"/>
        <v>-15.120000000000001</v>
      </c>
      <c r="DE79" s="129">
        <v>117</v>
      </c>
      <c r="DF79" s="125">
        <f t="shared" si="115"/>
        <v>10</v>
      </c>
      <c r="DG79" s="27">
        <v>5.29</v>
      </c>
      <c r="DH79" s="59">
        <f t="shared" si="116"/>
        <v>52.9</v>
      </c>
      <c r="DI79" s="53"/>
      <c r="DJ79" s="58">
        <f t="shared" si="145"/>
        <v>-68.02</v>
      </c>
    </row>
    <row r="80" spans="1:114" ht="14.45" hidden="1" customHeight="1" x14ac:dyDescent="0.25">
      <c r="A80" s="100"/>
      <c r="B80" s="9">
        <v>78</v>
      </c>
      <c r="C80" s="8"/>
      <c r="D80" s="9"/>
      <c r="E80" s="10"/>
      <c r="F80" s="10"/>
      <c r="G80" s="10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8"/>
      <c r="Y80" s="8"/>
      <c r="Z80" s="9"/>
      <c r="AA80" s="9"/>
      <c r="AB80" s="8"/>
      <c r="AC80" s="14"/>
      <c r="AD80" s="8"/>
      <c r="AE80" s="49"/>
      <c r="AF80" s="36">
        <f t="shared" si="132"/>
        <v>0</v>
      </c>
      <c r="AG80" s="27">
        <v>4.8099999999999996</v>
      </c>
      <c r="AH80" s="37">
        <f t="shared" si="146"/>
        <v>0</v>
      </c>
      <c r="AI80" s="53"/>
      <c r="AJ80" s="37">
        <f t="shared" si="147"/>
        <v>0</v>
      </c>
      <c r="AK80" s="49"/>
      <c r="AL80" s="36">
        <f t="shared" si="133"/>
        <v>0</v>
      </c>
      <c r="AM80" s="27">
        <v>5.04</v>
      </c>
      <c r="AN80" s="37">
        <f t="shared" si="148"/>
        <v>0</v>
      </c>
      <c r="AO80" s="53"/>
      <c r="AP80" s="59">
        <f t="shared" si="149"/>
        <v>0</v>
      </c>
      <c r="AQ80" s="49"/>
      <c r="AR80" s="36">
        <f t="shared" si="134"/>
        <v>0</v>
      </c>
      <c r="AS80" s="27">
        <v>5.04</v>
      </c>
      <c r="AT80" s="37">
        <f t="shared" si="150"/>
        <v>0</v>
      </c>
      <c r="AU80" s="53"/>
      <c r="AV80" s="59">
        <f t="shared" si="118"/>
        <v>0</v>
      </c>
      <c r="AW80" s="49"/>
      <c r="AX80" s="36">
        <f t="shared" si="151"/>
        <v>0</v>
      </c>
      <c r="AY80" s="27">
        <v>5.04</v>
      </c>
      <c r="AZ80" s="37">
        <f t="shared" si="59"/>
        <v>0</v>
      </c>
      <c r="BA80" s="53"/>
      <c r="BB80" s="122">
        <f t="shared" si="135"/>
        <v>0</v>
      </c>
      <c r="BC80" s="129"/>
      <c r="BD80" s="125">
        <f t="shared" si="80"/>
        <v>0</v>
      </c>
      <c r="BE80" s="27">
        <v>5.04</v>
      </c>
      <c r="BF80" s="37">
        <f t="shared" si="81"/>
        <v>0</v>
      </c>
      <c r="BG80" s="53"/>
      <c r="BH80" s="122">
        <f t="shared" si="136"/>
        <v>0</v>
      </c>
      <c r="BI80" s="129"/>
      <c r="BJ80" s="125">
        <f t="shared" si="82"/>
        <v>0</v>
      </c>
      <c r="BK80" s="27">
        <v>5.04</v>
      </c>
      <c r="BL80" s="37">
        <f t="shared" si="83"/>
        <v>0</v>
      </c>
      <c r="BM80" s="53"/>
      <c r="BN80" s="111">
        <f t="shared" si="137"/>
        <v>0</v>
      </c>
      <c r="BO80" s="129"/>
      <c r="BP80" s="125">
        <f t="shared" si="84"/>
        <v>0</v>
      </c>
      <c r="BQ80" s="27">
        <v>5.04</v>
      </c>
      <c r="BR80" s="37">
        <f t="shared" si="85"/>
        <v>0</v>
      </c>
      <c r="BS80" s="53"/>
      <c r="BT80" s="111">
        <f t="shared" si="138"/>
        <v>0</v>
      </c>
      <c r="BU80" s="129"/>
      <c r="BV80" s="125">
        <f t="shared" si="86"/>
        <v>0</v>
      </c>
      <c r="BW80" s="27">
        <v>5.04</v>
      </c>
      <c r="BX80" s="37">
        <f t="shared" si="87"/>
        <v>0</v>
      </c>
      <c r="BY80" s="53"/>
      <c r="BZ80" s="111">
        <f t="shared" si="139"/>
        <v>0</v>
      </c>
      <c r="CA80" s="129"/>
      <c r="CB80" s="125">
        <f t="shared" si="88"/>
        <v>0</v>
      </c>
      <c r="CC80" s="27">
        <v>5.04</v>
      </c>
      <c r="CD80" s="37">
        <f t="shared" si="89"/>
        <v>0</v>
      </c>
      <c r="CE80" s="53"/>
      <c r="CF80" s="111">
        <f t="shared" si="140"/>
        <v>0</v>
      </c>
      <c r="CG80" s="129"/>
      <c r="CH80" s="125">
        <f t="shared" si="90"/>
        <v>0</v>
      </c>
      <c r="CI80" s="27">
        <v>5.04</v>
      </c>
      <c r="CJ80" s="37">
        <f t="shared" si="91"/>
        <v>0</v>
      </c>
      <c r="CK80" s="53"/>
      <c r="CL80" s="111">
        <f t="shared" si="141"/>
        <v>0</v>
      </c>
      <c r="CM80" s="129"/>
      <c r="CN80" s="125">
        <f t="shared" si="106"/>
        <v>0</v>
      </c>
      <c r="CO80" s="27">
        <v>5.04</v>
      </c>
      <c r="CP80" s="37">
        <f t="shared" si="107"/>
        <v>0</v>
      </c>
      <c r="CQ80" s="53"/>
      <c r="CR80" s="111">
        <f t="shared" si="142"/>
        <v>0</v>
      </c>
      <c r="CS80" s="129"/>
      <c r="CT80" s="125">
        <f t="shared" si="109"/>
        <v>0</v>
      </c>
      <c r="CU80" s="27">
        <v>5.04</v>
      </c>
      <c r="CV80" s="37">
        <f t="shared" si="110"/>
        <v>0</v>
      </c>
      <c r="CW80" s="53"/>
      <c r="CX80" s="111">
        <f t="shared" si="143"/>
        <v>0</v>
      </c>
      <c r="CY80" s="129"/>
      <c r="CZ80" s="125">
        <f t="shared" si="112"/>
        <v>0</v>
      </c>
      <c r="DA80" s="27">
        <v>5.04</v>
      </c>
      <c r="DB80" s="37">
        <f t="shared" si="113"/>
        <v>0</v>
      </c>
      <c r="DC80" s="53"/>
      <c r="DD80" s="111">
        <f t="shared" si="144"/>
        <v>0</v>
      </c>
      <c r="DE80" s="129"/>
      <c r="DF80" s="125">
        <f t="shared" si="115"/>
        <v>0</v>
      </c>
      <c r="DG80" s="27">
        <v>5.29</v>
      </c>
      <c r="DH80" s="37">
        <f t="shared" si="116"/>
        <v>0</v>
      </c>
      <c r="DI80" s="53"/>
      <c r="DJ80" s="111">
        <f t="shared" si="145"/>
        <v>0</v>
      </c>
    </row>
    <row r="81" spans="1:114" ht="13.9" customHeight="1" x14ac:dyDescent="0.25">
      <c r="A81" s="97" t="s">
        <v>85</v>
      </c>
      <c r="B81" s="5">
        <v>79</v>
      </c>
      <c r="C81" s="2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164</v>
      </c>
      <c r="Z81" s="20">
        <f>Y81-X81</f>
        <v>164</v>
      </c>
      <c r="AA81" s="21">
        <v>4.8099999999999996</v>
      </c>
      <c r="AB81" s="22">
        <f t="shared" ref="AB81:AB82" si="153">Z81*AA81</f>
        <v>788.83999999999992</v>
      </c>
      <c r="AC81" s="22"/>
      <c r="AD81" s="24">
        <f>C81+AC81-AB81</f>
        <v>-788.83999999999992</v>
      </c>
      <c r="AE81" s="49">
        <v>225</v>
      </c>
      <c r="AF81" s="36">
        <f t="shared" si="132"/>
        <v>61</v>
      </c>
      <c r="AG81" s="27">
        <v>4.8099999999999996</v>
      </c>
      <c r="AH81" s="37">
        <f t="shared" si="146"/>
        <v>293.40999999999997</v>
      </c>
      <c r="AI81" s="53">
        <v>818</v>
      </c>
      <c r="AJ81" s="58">
        <f t="shared" si="147"/>
        <v>-264.24999999999989</v>
      </c>
      <c r="AK81" s="49">
        <v>334</v>
      </c>
      <c r="AL81" s="36">
        <f t="shared" si="133"/>
        <v>109</v>
      </c>
      <c r="AM81" s="27">
        <v>5.04</v>
      </c>
      <c r="AN81" s="37">
        <f t="shared" si="148"/>
        <v>549.36</v>
      </c>
      <c r="AO81" s="53">
        <v>1008</v>
      </c>
      <c r="AP81" s="59">
        <f t="shared" si="149"/>
        <v>194.3900000000001</v>
      </c>
      <c r="AQ81" s="49">
        <v>358.9</v>
      </c>
      <c r="AR81" s="36">
        <f t="shared" si="134"/>
        <v>24.899999999999977</v>
      </c>
      <c r="AS81" s="27">
        <v>5.04</v>
      </c>
      <c r="AT81" s="37">
        <f t="shared" si="150"/>
        <v>125.49599999999988</v>
      </c>
      <c r="AU81" s="53">
        <v>1008</v>
      </c>
      <c r="AV81" s="111">
        <f t="shared" si="118"/>
        <v>1076.8940000000002</v>
      </c>
      <c r="AW81" s="49">
        <v>358.9</v>
      </c>
      <c r="AX81" s="36">
        <f t="shared" si="151"/>
        <v>0</v>
      </c>
      <c r="AY81" s="27">
        <v>5.04</v>
      </c>
      <c r="AZ81" s="37">
        <f t="shared" si="59"/>
        <v>0</v>
      </c>
      <c r="BA81" s="53"/>
      <c r="BB81" s="122">
        <f t="shared" si="135"/>
        <v>1076.8940000000002</v>
      </c>
      <c r="BC81" s="49">
        <v>358.9</v>
      </c>
      <c r="BD81" s="125">
        <f t="shared" si="80"/>
        <v>0</v>
      </c>
      <c r="BE81" s="27">
        <v>5.04</v>
      </c>
      <c r="BF81" s="37">
        <f t="shared" si="81"/>
        <v>0</v>
      </c>
      <c r="BG81" s="53"/>
      <c r="BH81" s="122">
        <f t="shared" si="136"/>
        <v>1076.8940000000002</v>
      </c>
      <c r="BI81" s="49">
        <v>358.9</v>
      </c>
      <c r="BJ81" s="125">
        <f t="shared" si="82"/>
        <v>0</v>
      </c>
      <c r="BK81" s="27">
        <v>5.04</v>
      </c>
      <c r="BL81" s="37">
        <f t="shared" si="83"/>
        <v>0</v>
      </c>
      <c r="BM81" s="53"/>
      <c r="BN81" s="111">
        <f t="shared" si="137"/>
        <v>1076.8940000000002</v>
      </c>
      <c r="BO81" s="129">
        <v>358.9</v>
      </c>
      <c r="BP81" s="125">
        <f t="shared" si="84"/>
        <v>0</v>
      </c>
      <c r="BQ81" s="27">
        <v>5.04</v>
      </c>
      <c r="BR81" s="37">
        <f t="shared" si="85"/>
        <v>0</v>
      </c>
      <c r="BS81" s="53"/>
      <c r="BT81" s="111">
        <f t="shared" si="138"/>
        <v>1076.8940000000002</v>
      </c>
      <c r="BU81" s="129">
        <v>403</v>
      </c>
      <c r="BV81" s="125">
        <f t="shared" si="86"/>
        <v>44.100000000000023</v>
      </c>
      <c r="BW81" s="27">
        <v>5.04</v>
      </c>
      <c r="BX81" s="59">
        <f t="shared" si="87"/>
        <v>222.26400000000012</v>
      </c>
      <c r="BY81" s="53"/>
      <c r="BZ81" s="111">
        <f t="shared" si="139"/>
        <v>854.63000000000011</v>
      </c>
      <c r="CA81" s="129">
        <v>479</v>
      </c>
      <c r="CB81" s="125">
        <f t="shared" si="88"/>
        <v>76</v>
      </c>
      <c r="CC81" s="27">
        <v>5.04</v>
      </c>
      <c r="CD81" s="59">
        <f t="shared" si="89"/>
        <v>383.04</v>
      </c>
      <c r="CE81" s="53"/>
      <c r="CF81" s="111">
        <f t="shared" si="140"/>
        <v>471.59000000000009</v>
      </c>
      <c r="CG81" s="129">
        <v>479</v>
      </c>
      <c r="CH81" s="125">
        <f t="shared" si="90"/>
        <v>0</v>
      </c>
      <c r="CI81" s="27">
        <v>5.04</v>
      </c>
      <c r="CJ81" s="59">
        <f t="shared" si="91"/>
        <v>0</v>
      </c>
      <c r="CK81" s="53"/>
      <c r="CL81" s="111">
        <f t="shared" si="141"/>
        <v>471.59000000000009</v>
      </c>
      <c r="CM81" s="129">
        <v>538</v>
      </c>
      <c r="CN81" s="125">
        <f t="shared" si="106"/>
        <v>59</v>
      </c>
      <c r="CO81" s="27">
        <v>5.04</v>
      </c>
      <c r="CP81" s="59">
        <f t="shared" si="107"/>
        <v>297.36</v>
      </c>
      <c r="CQ81" s="53"/>
      <c r="CR81" s="111">
        <f t="shared" si="142"/>
        <v>174.23000000000008</v>
      </c>
      <c r="CS81" s="129">
        <v>538</v>
      </c>
      <c r="CT81" s="125">
        <f t="shared" si="109"/>
        <v>0</v>
      </c>
      <c r="CU81" s="27">
        <v>5.04</v>
      </c>
      <c r="CV81" s="59">
        <f t="shared" si="110"/>
        <v>0</v>
      </c>
      <c r="CW81" s="53">
        <v>1000</v>
      </c>
      <c r="CX81" s="111">
        <f t="shared" si="143"/>
        <v>1174.23</v>
      </c>
      <c r="CY81" s="129">
        <v>743</v>
      </c>
      <c r="CZ81" s="125">
        <f t="shared" si="112"/>
        <v>205</v>
      </c>
      <c r="DA81" s="27">
        <v>5.04</v>
      </c>
      <c r="DB81" s="59">
        <f t="shared" si="113"/>
        <v>1033.2</v>
      </c>
      <c r="DC81" s="53"/>
      <c r="DD81" s="111">
        <f t="shared" si="144"/>
        <v>141.02999999999997</v>
      </c>
      <c r="DE81" s="129">
        <v>861</v>
      </c>
      <c r="DF81" s="125">
        <f t="shared" si="115"/>
        <v>118</v>
      </c>
      <c r="DG81" s="27">
        <v>5.29</v>
      </c>
      <c r="DH81" s="59">
        <f t="shared" si="116"/>
        <v>624.22</v>
      </c>
      <c r="DI81" s="53"/>
      <c r="DJ81" s="58">
        <f t="shared" si="145"/>
        <v>-483.19000000000005</v>
      </c>
    </row>
    <row r="82" spans="1:114" ht="13.9" customHeight="1" x14ac:dyDescent="0.25">
      <c r="A82" s="98" t="s">
        <v>86</v>
      </c>
      <c r="B82" s="60">
        <v>80</v>
      </c>
      <c r="C82" s="17">
        <v>-3870.75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1</v>
      </c>
      <c r="T82" s="2">
        <v>255</v>
      </c>
      <c r="U82" s="2">
        <v>442</v>
      </c>
      <c r="V82" s="2">
        <v>574</v>
      </c>
      <c r="W82" s="2">
        <v>822</v>
      </c>
      <c r="X82" s="2">
        <v>1075</v>
      </c>
      <c r="Y82" s="2">
        <v>1309</v>
      </c>
      <c r="Z82" s="20">
        <f>Y82-X82</f>
        <v>234</v>
      </c>
      <c r="AA82" s="21">
        <v>4.8099999999999996</v>
      </c>
      <c r="AB82" s="22">
        <f t="shared" si="153"/>
        <v>1125.54</v>
      </c>
      <c r="AC82" s="22"/>
      <c r="AD82" s="17">
        <f>C82+AC82-AB82</f>
        <v>-4996.29</v>
      </c>
      <c r="AE82" s="49">
        <v>1401</v>
      </c>
      <c r="AF82" s="36">
        <f t="shared" si="132"/>
        <v>92</v>
      </c>
      <c r="AG82" s="27">
        <v>4.8099999999999996</v>
      </c>
      <c r="AH82" s="37">
        <f t="shared" si="146"/>
        <v>442.52</v>
      </c>
      <c r="AI82" s="53">
        <f>1300+1500</f>
        <v>2800</v>
      </c>
      <c r="AJ82" s="57">
        <f t="shared" si="147"/>
        <v>-2638.81</v>
      </c>
      <c r="AK82" s="49">
        <v>1493</v>
      </c>
      <c r="AL82" s="36">
        <f t="shared" si="133"/>
        <v>92</v>
      </c>
      <c r="AM82" s="27">
        <v>5.04</v>
      </c>
      <c r="AN82" s="37">
        <f t="shared" si="148"/>
        <v>463.68</v>
      </c>
      <c r="AO82" s="53">
        <v>1000</v>
      </c>
      <c r="AP82" s="57">
        <f t="shared" si="149"/>
        <v>-2102.4899999999998</v>
      </c>
      <c r="AQ82" s="49">
        <v>1570.23</v>
      </c>
      <c r="AR82" s="36">
        <f t="shared" si="134"/>
        <v>77.230000000000018</v>
      </c>
      <c r="AS82" s="27">
        <v>5.04</v>
      </c>
      <c r="AT82" s="37">
        <f t="shared" si="150"/>
        <v>389.2392000000001</v>
      </c>
      <c r="AU82" s="53">
        <v>600</v>
      </c>
      <c r="AV82" s="57">
        <f t="shared" si="118"/>
        <v>-1891.7291999999998</v>
      </c>
      <c r="AW82" s="49">
        <v>1751</v>
      </c>
      <c r="AX82" s="36">
        <f t="shared" si="151"/>
        <v>180.76999999999998</v>
      </c>
      <c r="AY82" s="27">
        <v>5.04</v>
      </c>
      <c r="AZ82" s="37">
        <f t="shared" si="59"/>
        <v>911.08079999999995</v>
      </c>
      <c r="BA82" s="53">
        <v>3200</v>
      </c>
      <c r="BB82" s="122">
        <f t="shared" si="135"/>
        <v>397.19000000000051</v>
      </c>
      <c r="BC82" s="130">
        <v>2019</v>
      </c>
      <c r="BD82" s="125">
        <f t="shared" si="80"/>
        <v>268</v>
      </c>
      <c r="BE82" s="27">
        <v>5.04</v>
      </c>
      <c r="BF82" s="37">
        <f t="shared" si="81"/>
        <v>1350.72</v>
      </c>
      <c r="BG82" s="53"/>
      <c r="BH82" s="120">
        <f t="shared" si="136"/>
        <v>-953.52999999999952</v>
      </c>
      <c r="BI82" s="130">
        <v>2545</v>
      </c>
      <c r="BJ82" s="126">
        <f t="shared" si="82"/>
        <v>526</v>
      </c>
      <c r="BK82" s="68">
        <v>5.04</v>
      </c>
      <c r="BL82" s="57">
        <f t="shared" si="83"/>
        <v>2651.04</v>
      </c>
      <c r="BM82" s="69"/>
      <c r="BN82" s="57">
        <f t="shared" si="137"/>
        <v>-3604.5699999999997</v>
      </c>
      <c r="BO82" s="130">
        <v>3805</v>
      </c>
      <c r="BP82" s="126">
        <f t="shared" si="84"/>
        <v>1260</v>
      </c>
      <c r="BQ82" s="68">
        <v>5.04</v>
      </c>
      <c r="BR82" s="57">
        <f t="shared" si="85"/>
        <v>6350.4</v>
      </c>
      <c r="BS82" s="69">
        <v>3300</v>
      </c>
      <c r="BT82" s="57">
        <f t="shared" si="138"/>
        <v>-6654.9699999999993</v>
      </c>
      <c r="BU82" s="130">
        <v>5002</v>
      </c>
      <c r="BV82" s="126">
        <f t="shared" si="86"/>
        <v>1197</v>
      </c>
      <c r="BW82" s="68">
        <v>5.04</v>
      </c>
      <c r="BX82" s="57">
        <f t="shared" si="87"/>
        <v>6032.88</v>
      </c>
      <c r="BY82" s="69"/>
      <c r="BZ82" s="57">
        <f t="shared" si="139"/>
        <v>-12687.849999999999</v>
      </c>
      <c r="CA82" s="130">
        <v>6484</v>
      </c>
      <c r="CB82" s="126">
        <f t="shared" si="88"/>
        <v>1482</v>
      </c>
      <c r="CC82" s="68">
        <v>5.04</v>
      </c>
      <c r="CD82" s="57">
        <f t="shared" si="89"/>
        <v>7469.28</v>
      </c>
      <c r="CE82" s="69">
        <v>10000</v>
      </c>
      <c r="CF82" s="57">
        <f t="shared" si="140"/>
        <v>-10157.129999999997</v>
      </c>
      <c r="CG82" s="130">
        <v>7055</v>
      </c>
      <c r="CH82" s="126">
        <f t="shared" si="90"/>
        <v>571</v>
      </c>
      <c r="CI82" s="68">
        <v>5.04</v>
      </c>
      <c r="CJ82" s="57">
        <f t="shared" si="91"/>
        <v>2877.84</v>
      </c>
      <c r="CK82" s="69"/>
      <c r="CL82" s="57">
        <f t="shared" si="141"/>
        <v>-13034.969999999998</v>
      </c>
      <c r="CM82" s="130">
        <v>7449</v>
      </c>
      <c r="CN82" s="126">
        <f t="shared" si="106"/>
        <v>394</v>
      </c>
      <c r="CO82" s="68">
        <v>5.04</v>
      </c>
      <c r="CP82" s="57">
        <f t="shared" si="107"/>
        <v>1985.76</v>
      </c>
      <c r="CQ82" s="69"/>
      <c r="CR82" s="57">
        <f t="shared" si="142"/>
        <v>-15020.729999999998</v>
      </c>
      <c r="CS82" s="130">
        <v>7582</v>
      </c>
      <c r="CT82" s="126">
        <f t="shared" si="109"/>
        <v>133</v>
      </c>
      <c r="CU82" s="68">
        <v>5.04</v>
      </c>
      <c r="CV82" s="57">
        <f t="shared" si="110"/>
        <v>670.32</v>
      </c>
      <c r="CW82" s="69"/>
      <c r="CX82" s="57">
        <f t="shared" si="143"/>
        <v>-15691.049999999997</v>
      </c>
      <c r="CY82" s="130">
        <v>7642</v>
      </c>
      <c r="CZ82" s="126">
        <f t="shared" si="112"/>
        <v>60</v>
      </c>
      <c r="DA82" s="68">
        <v>5.04</v>
      </c>
      <c r="DB82" s="57">
        <f t="shared" si="113"/>
        <v>302.39999999999998</v>
      </c>
      <c r="DC82" s="69">
        <v>6000</v>
      </c>
      <c r="DD82" s="57">
        <f t="shared" si="144"/>
        <v>-9993.4499999999971</v>
      </c>
      <c r="DE82" s="130">
        <v>7693</v>
      </c>
      <c r="DF82" s="126">
        <f t="shared" si="115"/>
        <v>51</v>
      </c>
      <c r="DG82" s="68">
        <v>5.29</v>
      </c>
      <c r="DH82" s="57">
        <f t="shared" si="116"/>
        <v>269.79000000000002</v>
      </c>
      <c r="DI82" s="69">
        <v>1000</v>
      </c>
      <c r="DJ82" s="57">
        <f t="shared" si="145"/>
        <v>-9263.239999999998</v>
      </c>
    </row>
    <row r="83" spans="1:114" ht="15" x14ac:dyDescent="0.25">
      <c r="A83" s="116" t="s">
        <v>161</v>
      </c>
      <c r="B83" s="115">
        <v>81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132"/>
        <v>0</v>
      </c>
      <c r="AG83" s="27">
        <v>4.8099999999999996</v>
      </c>
      <c r="AH83" s="37">
        <f t="shared" si="146"/>
        <v>0</v>
      </c>
      <c r="AI83" s="53"/>
      <c r="AJ83" s="37">
        <f t="shared" si="147"/>
        <v>0</v>
      </c>
      <c r="AK83" s="49"/>
      <c r="AL83" s="36">
        <f t="shared" si="133"/>
        <v>0</v>
      </c>
      <c r="AM83" s="27">
        <v>5.04</v>
      </c>
      <c r="AN83" s="37">
        <f t="shared" si="148"/>
        <v>0</v>
      </c>
      <c r="AO83" s="53"/>
      <c r="AP83" s="59">
        <f t="shared" si="149"/>
        <v>0</v>
      </c>
      <c r="AQ83" s="49"/>
      <c r="AR83" s="36">
        <f t="shared" si="134"/>
        <v>0</v>
      </c>
      <c r="AS83" s="27">
        <v>5.04</v>
      </c>
      <c r="AT83" s="37">
        <f t="shared" si="150"/>
        <v>0</v>
      </c>
      <c r="AU83" s="53"/>
      <c r="AV83" s="59">
        <f t="shared" si="118"/>
        <v>0</v>
      </c>
      <c r="AW83" s="49"/>
      <c r="AX83" s="36">
        <f t="shared" si="151"/>
        <v>0</v>
      </c>
      <c r="AY83" s="27">
        <v>5.04</v>
      </c>
      <c r="AZ83" s="37">
        <f t="shared" si="59"/>
        <v>0</v>
      </c>
      <c r="BA83" s="53"/>
      <c r="BB83" s="122">
        <f t="shared" si="135"/>
        <v>0</v>
      </c>
      <c r="BC83" s="129"/>
      <c r="BD83" s="125">
        <f t="shared" si="80"/>
        <v>0</v>
      </c>
      <c r="BE83" s="27">
        <v>5.04</v>
      </c>
      <c r="BF83" s="37">
        <f t="shared" si="81"/>
        <v>0</v>
      </c>
      <c r="BG83" s="53"/>
      <c r="BH83" s="122">
        <f t="shared" si="136"/>
        <v>0</v>
      </c>
      <c r="BI83" s="129"/>
      <c r="BJ83" s="125">
        <f t="shared" si="82"/>
        <v>0</v>
      </c>
      <c r="BK83" s="27">
        <v>5.04</v>
      </c>
      <c r="BL83" s="37">
        <f t="shared" si="83"/>
        <v>0</v>
      </c>
      <c r="BM83" s="53"/>
      <c r="BN83" s="111">
        <f t="shared" si="137"/>
        <v>0</v>
      </c>
      <c r="BO83" s="129"/>
      <c r="BP83" s="125">
        <f t="shared" si="84"/>
        <v>0</v>
      </c>
      <c r="BQ83" s="27">
        <v>5.04</v>
      </c>
      <c r="BR83" s="37">
        <f t="shared" si="85"/>
        <v>0</v>
      </c>
      <c r="BS83" s="53"/>
      <c r="BT83" s="111">
        <f t="shared" si="138"/>
        <v>0</v>
      </c>
      <c r="BU83" s="129"/>
      <c r="BV83" s="125">
        <f t="shared" si="86"/>
        <v>0</v>
      </c>
      <c r="BW83" s="27">
        <v>5.04</v>
      </c>
      <c r="BX83" s="37">
        <f t="shared" si="87"/>
        <v>0</v>
      </c>
      <c r="BY83" s="53"/>
      <c r="BZ83" s="111">
        <f t="shared" si="139"/>
        <v>0</v>
      </c>
      <c r="CA83" s="129"/>
      <c r="CB83" s="125">
        <f t="shared" si="88"/>
        <v>0</v>
      </c>
      <c r="CC83" s="27">
        <v>5.04</v>
      </c>
      <c r="CD83" s="37">
        <f t="shared" si="89"/>
        <v>0</v>
      </c>
      <c r="CE83" s="53"/>
      <c r="CF83" s="111">
        <f t="shared" si="140"/>
        <v>0</v>
      </c>
      <c r="CG83" s="129"/>
      <c r="CH83" s="125">
        <f t="shared" si="90"/>
        <v>0</v>
      </c>
      <c r="CI83" s="27">
        <v>5.04</v>
      </c>
      <c r="CJ83" s="37">
        <f t="shared" si="91"/>
        <v>0</v>
      </c>
      <c r="CK83" s="53"/>
      <c r="CL83" s="111">
        <f t="shared" si="141"/>
        <v>0</v>
      </c>
      <c r="CM83" s="129"/>
      <c r="CN83" s="125">
        <f t="shared" si="106"/>
        <v>0</v>
      </c>
      <c r="CO83" s="27">
        <v>5.04</v>
      </c>
      <c r="CP83" s="37">
        <f t="shared" si="107"/>
        <v>0</v>
      </c>
      <c r="CQ83" s="53"/>
      <c r="CR83" s="111">
        <f t="shared" si="142"/>
        <v>0</v>
      </c>
      <c r="CS83" s="130">
        <v>632</v>
      </c>
      <c r="CT83" s="126">
        <f t="shared" si="109"/>
        <v>632</v>
      </c>
      <c r="CU83" s="68">
        <v>5.04</v>
      </c>
      <c r="CV83" s="57">
        <f t="shared" si="110"/>
        <v>3185.28</v>
      </c>
      <c r="CW83" s="69"/>
      <c r="CX83" s="57">
        <f t="shared" si="143"/>
        <v>-3185.28</v>
      </c>
      <c r="CY83" s="130">
        <v>632</v>
      </c>
      <c r="CZ83" s="126">
        <f t="shared" si="112"/>
        <v>0</v>
      </c>
      <c r="DA83" s="68">
        <v>5.04</v>
      </c>
      <c r="DB83" s="57">
        <f t="shared" si="113"/>
        <v>0</v>
      </c>
      <c r="DC83" s="69"/>
      <c r="DD83" s="57">
        <f t="shared" si="144"/>
        <v>-3185.28</v>
      </c>
      <c r="DE83" s="130">
        <v>632</v>
      </c>
      <c r="DF83" s="126">
        <f t="shared" si="115"/>
        <v>0</v>
      </c>
      <c r="DG83" s="68">
        <v>5.29</v>
      </c>
      <c r="DH83" s="57">
        <f t="shared" si="116"/>
        <v>0</v>
      </c>
      <c r="DI83" s="69"/>
      <c r="DJ83" s="57">
        <f t="shared" si="145"/>
        <v>-3185.28</v>
      </c>
    </row>
    <row r="84" spans="1:114" s="108" customFormat="1" ht="30" x14ac:dyDescent="0.25">
      <c r="A84" s="96" t="s">
        <v>172</v>
      </c>
      <c r="B84" s="5">
        <v>82</v>
      </c>
      <c r="C84" s="17">
        <v>-5791.71</v>
      </c>
      <c r="D84" s="2"/>
      <c r="E84" s="2"/>
      <c r="F84" s="2"/>
      <c r="G84" s="2"/>
      <c r="H84" s="2"/>
      <c r="I84" s="2"/>
      <c r="J84" s="2"/>
      <c r="K84" s="2"/>
      <c r="L84" s="2">
        <v>324</v>
      </c>
      <c r="M84" s="2">
        <v>463</v>
      </c>
      <c r="N84" s="2">
        <v>324</v>
      </c>
      <c r="O84" s="2">
        <v>468</v>
      </c>
      <c r="P84" s="2">
        <v>471</v>
      </c>
      <c r="Q84" s="2">
        <v>471</v>
      </c>
      <c r="R84" s="2">
        <v>471</v>
      </c>
      <c r="S84" s="2">
        <v>631</v>
      </c>
      <c r="T84" s="2">
        <v>1147</v>
      </c>
      <c r="U84" s="2">
        <v>2441</v>
      </c>
      <c r="V84" s="2">
        <v>3264</v>
      </c>
      <c r="W84" s="2">
        <v>3769</v>
      </c>
      <c r="X84" s="2">
        <v>4399</v>
      </c>
      <c r="Y84" s="2">
        <v>4774</v>
      </c>
      <c r="Z84" s="20">
        <f>Y84-X84</f>
        <v>375</v>
      </c>
      <c r="AA84" s="21">
        <v>4.8099999999999996</v>
      </c>
      <c r="AB84" s="22">
        <f t="shared" ref="AB84" si="154">Z84*AA84</f>
        <v>1803.7499999999998</v>
      </c>
      <c r="AC84" s="25">
        <v>2500</v>
      </c>
      <c r="AD84" s="17">
        <f>C84+AC84-AB84</f>
        <v>-5095.46</v>
      </c>
      <c r="AE84" s="49">
        <v>5024</v>
      </c>
      <c r="AF84" s="36">
        <f t="shared" si="132"/>
        <v>250</v>
      </c>
      <c r="AG84" s="27">
        <v>4.8099999999999996</v>
      </c>
      <c r="AH84" s="37">
        <f t="shared" si="146"/>
        <v>1202.5</v>
      </c>
      <c r="AI84" s="53">
        <v>6100</v>
      </c>
      <c r="AJ84" s="58">
        <f t="shared" si="147"/>
        <v>-197.96000000000004</v>
      </c>
      <c r="AK84" s="49">
        <v>5221</v>
      </c>
      <c r="AL84" s="36">
        <f t="shared" si="133"/>
        <v>197</v>
      </c>
      <c r="AM84" s="27">
        <v>5.04</v>
      </c>
      <c r="AN84" s="37">
        <f t="shared" si="148"/>
        <v>992.88</v>
      </c>
      <c r="AO84" s="53">
        <v>1300</v>
      </c>
      <c r="AP84" s="59">
        <f t="shared" si="149"/>
        <v>109.15999999999997</v>
      </c>
      <c r="AQ84" s="49">
        <v>5407.9</v>
      </c>
      <c r="AR84" s="36">
        <f t="shared" si="134"/>
        <v>186.89999999999964</v>
      </c>
      <c r="AS84" s="27">
        <v>5.04</v>
      </c>
      <c r="AT84" s="37">
        <f t="shared" si="150"/>
        <v>941.97599999999818</v>
      </c>
      <c r="AU84" s="53">
        <v>1000</v>
      </c>
      <c r="AV84" s="111">
        <f t="shared" si="118"/>
        <v>167.18400000000179</v>
      </c>
      <c r="AW84" s="49">
        <v>5725</v>
      </c>
      <c r="AX84" s="36">
        <f t="shared" si="151"/>
        <v>317.10000000000036</v>
      </c>
      <c r="AY84" s="27">
        <v>5.04</v>
      </c>
      <c r="AZ84" s="37">
        <f t="shared" si="59"/>
        <v>1598.1840000000018</v>
      </c>
      <c r="BA84" s="53">
        <v>950</v>
      </c>
      <c r="BB84" s="121">
        <f t="shared" si="135"/>
        <v>-481</v>
      </c>
      <c r="BC84" s="130">
        <v>6436</v>
      </c>
      <c r="BD84" s="126">
        <f t="shared" si="80"/>
        <v>711</v>
      </c>
      <c r="BE84" s="68">
        <v>5.04</v>
      </c>
      <c r="BF84" s="57">
        <f t="shared" si="81"/>
        <v>3583.44</v>
      </c>
      <c r="BG84" s="69"/>
      <c r="BH84" s="120">
        <f t="shared" si="136"/>
        <v>-4064.44</v>
      </c>
      <c r="BI84" s="130">
        <v>7185</v>
      </c>
      <c r="BJ84" s="126">
        <f t="shared" si="82"/>
        <v>749</v>
      </c>
      <c r="BK84" s="68">
        <v>5.04</v>
      </c>
      <c r="BL84" s="57">
        <f t="shared" si="83"/>
        <v>3774.96</v>
      </c>
      <c r="BM84" s="69">
        <v>4100</v>
      </c>
      <c r="BN84" s="57">
        <f t="shared" si="137"/>
        <v>-3739.4</v>
      </c>
      <c r="BO84" s="130">
        <v>8243</v>
      </c>
      <c r="BP84" s="126">
        <f t="shared" si="84"/>
        <v>1058</v>
      </c>
      <c r="BQ84" s="68">
        <v>5.04</v>
      </c>
      <c r="BR84" s="57">
        <f t="shared" si="85"/>
        <v>5332.32</v>
      </c>
      <c r="BS84" s="69">
        <v>3750</v>
      </c>
      <c r="BT84" s="57">
        <f t="shared" si="138"/>
        <v>-5321.7199999999993</v>
      </c>
      <c r="BU84" s="130">
        <v>9278</v>
      </c>
      <c r="BV84" s="126">
        <f t="shared" si="86"/>
        <v>1035</v>
      </c>
      <c r="BW84" s="68">
        <v>5.04</v>
      </c>
      <c r="BX84" s="57">
        <f t="shared" si="87"/>
        <v>5216.3999999999996</v>
      </c>
      <c r="BY84" s="69"/>
      <c r="BZ84" s="57">
        <f t="shared" si="139"/>
        <v>-10538.119999999999</v>
      </c>
      <c r="CA84" s="130">
        <v>10385</v>
      </c>
      <c r="CB84" s="126">
        <f t="shared" si="88"/>
        <v>1107</v>
      </c>
      <c r="CC84" s="68">
        <v>5.04</v>
      </c>
      <c r="CD84" s="57">
        <f t="shared" si="89"/>
        <v>5579.28</v>
      </c>
      <c r="CE84" s="69">
        <v>10540</v>
      </c>
      <c r="CF84" s="57">
        <f t="shared" si="140"/>
        <v>-5577.3999999999987</v>
      </c>
      <c r="CG84" s="131">
        <v>10933</v>
      </c>
      <c r="CH84" s="126">
        <f t="shared" si="90"/>
        <v>548</v>
      </c>
      <c r="CI84" s="68">
        <v>5.04</v>
      </c>
      <c r="CJ84" s="57">
        <f t="shared" si="91"/>
        <v>2761.92</v>
      </c>
      <c r="CK84" s="69"/>
      <c r="CL84" s="59">
        <f t="shared" si="141"/>
        <v>-8339.32</v>
      </c>
      <c r="CM84" s="131">
        <v>11216</v>
      </c>
      <c r="CN84" s="127">
        <f t="shared" si="106"/>
        <v>283</v>
      </c>
      <c r="CO84" s="18">
        <v>5.04</v>
      </c>
      <c r="CP84" s="59">
        <f t="shared" si="107"/>
        <v>1426.32</v>
      </c>
      <c r="CQ84" s="106">
        <v>5000</v>
      </c>
      <c r="CR84" s="57">
        <f t="shared" si="142"/>
        <v>-4765.6399999999994</v>
      </c>
      <c r="CS84" s="131">
        <v>11466</v>
      </c>
      <c r="CT84" s="127">
        <f t="shared" si="109"/>
        <v>250</v>
      </c>
      <c r="CU84" s="18">
        <v>5.04</v>
      </c>
      <c r="CV84" s="59">
        <f t="shared" si="110"/>
        <v>1260</v>
      </c>
      <c r="CW84" s="106">
        <v>4800</v>
      </c>
      <c r="CX84" s="57">
        <f t="shared" si="143"/>
        <v>-1225.6399999999994</v>
      </c>
      <c r="CY84" s="131">
        <v>11675</v>
      </c>
      <c r="CZ84" s="127">
        <f t="shared" si="112"/>
        <v>209</v>
      </c>
      <c r="DA84" s="18">
        <v>5.04</v>
      </c>
      <c r="DB84" s="59">
        <f t="shared" si="113"/>
        <v>1053.3599999999999</v>
      </c>
      <c r="DC84" s="106">
        <v>1300</v>
      </c>
      <c r="DD84" s="58">
        <f t="shared" si="144"/>
        <v>-978.99999999999932</v>
      </c>
      <c r="DE84" s="131">
        <v>11830</v>
      </c>
      <c r="DF84" s="127">
        <f t="shared" si="115"/>
        <v>155</v>
      </c>
      <c r="DG84" s="27">
        <v>5.29</v>
      </c>
      <c r="DH84" s="59">
        <f t="shared" si="116"/>
        <v>819.95</v>
      </c>
      <c r="DI84" s="106">
        <v>1005</v>
      </c>
      <c r="DJ84" s="58">
        <f t="shared" si="145"/>
        <v>-793.94999999999936</v>
      </c>
    </row>
    <row r="85" spans="1:114" ht="15" x14ac:dyDescent="0.25">
      <c r="A85" s="96" t="s">
        <v>87</v>
      </c>
      <c r="B85" s="5">
        <v>83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132"/>
        <v>0</v>
      </c>
      <c r="AG85" s="27">
        <v>4.8099999999999996</v>
      </c>
      <c r="AH85" s="37">
        <f t="shared" si="146"/>
        <v>0</v>
      </c>
      <c r="AI85" s="53"/>
      <c r="AJ85" s="37">
        <f t="shared" si="147"/>
        <v>0</v>
      </c>
      <c r="AK85" s="49"/>
      <c r="AL85" s="36">
        <f t="shared" si="133"/>
        <v>0</v>
      </c>
      <c r="AM85" s="27">
        <v>5.04</v>
      </c>
      <c r="AN85" s="37">
        <f t="shared" si="148"/>
        <v>0</v>
      </c>
      <c r="AO85" s="53"/>
      <c r="AP85" s="59">
        <f t="shared" si="149"/>
        <v>0</v>
      </c>
      <c r="AQ85" s="49"/>
      <c r="AR85" s="36">
        <f t="shared" si="134"/>
        <v>0</v>
      </c>
      <c r="AS85" s="27">
        <v>5.04</v>
      </c>
      <c r="AT85" s="37">
        <f t="shared" si="150"/>
        <v>0</v>
      </c>
      <c r="AU85" s="53"/>
      <c r="AV85" s="59">
        <f t="shared" si="118"/>
        <v>0</v>
      </c>
      <c r="AW85" s="49"/>
      <c r="AX85" s="36">
        <f t="shared" si="151"/>
        <v>0</v>
      </c>
      <c r="AY85" s="27">
        <v>5.04</v>
      </c>
      <c r="AZ85" s="37">
        <f t="shared" si="59"/>
        <v>0</v>
      </c>
      <c r="BA85" s="53"/>
      <c r="BB85" s="122">
        <f t="shared" si="135"/>
        <v>0</v>
      </c>
      <c r="BC85" s="129"/>
      <c r="BD85" s="125">
        <f t="shared" si="80"/>
        <v>0</v>
      </c>
      <c r="BE85" s="27">
        <v>5.04</v>
      </c>
      <c r="BF85" s="37">
        <f t="shared" si="81"/>
        <v>0</v>
      </c>
      <c r="BG85" s="53"/>
      <c r="BH85" s="122">
        <f t="shared" si="136"/>
        <v>0</v>
      </c>
      <c r="BI85" s="129"/>
      <c r="BJ85" s="125">
        <f t="shared" si="82"/>
        <v>0</v>
      </c>
      <c r="BK85" s="27">
        <v>5.04</v>
      </c>
      <c r="BL85" s="37">
        <f t="shared" si="83"/>
        <v>0</v>
      </c>
      <c r="BM85" s="53"/>
      <c r="BN85" s="111">
        <f t="shared" si="137"/>
        <v>0</v>
      </c>
      <c r="BO85" s="129"/>
      <c r="BP85" s="125">
        <f t="shared" si="84"/>
        <v>0</v>
      </c>
      <c r="BQ85" s="27">
        <v>5.04</v>
      </c>
      <c r="BR85" s="37">
        <f t="shared" si="85"/>
        <v>0</v>
      </c>
      <c r="BS85" s="53"/>
      <c r="BT85" s="111">
        <f t="shared" si="138"/>
        <v>0</v>
      </c>
      <c r="BU85" s="129"/>
      <c r="BV85" s="125">
        <f t="shared" si="86"/>
        <v>0</v>
      </c>
      <c r="BW85" s="27">
        <v>5.04</v>
      </c>
      <c r="BX85" s="37">
        <f t="shared" si="87"/>
        <v>0</v>
      </c>
      <c r="BY85" s="53"/>
      <c r="BZ85" s="111">
        <f t="shared" si="139"/>
        <v>0</v>
      </c>
      <c r="CA85" s="129"/>
      <c r="CB85" s="125">
        <f t="shared" si="88"/>
        <v>0</v>
      </c>
      <c r="CC85" s="27">
        <v>5.04</v>
      </c>
      <c r="CD85" s="37">
        <f t="shared" si="89"/>
        <v>0</v>
      </c>
      <c r="CE85" s="53"/>
      <c r="CF85" s="111">
        <f t="shared" si="140"/>
        <v>0</v>
      </c>
      <c r="CG85" s="129"/>
      <c r="CH85" s="125">
        <f t="shared" si="90"/>
        <v>0</v>
      </c>
      <c r="CI85" s="27">
        <v>5.04</v>
      </c>
      <c r="CJ85" s="37">
        <f t="shared" si="91"/>
        <v>0</v>
      </c>
      <c r="CK85" s="53"/>
      <c r="CL85" s="111">
        <f t="shared" si="141"/>
        <v>0</v>
      </c>
      <c r="CM85" s="129"/>
      <c r="CN85" s="125">
        <f t="shared" si="106"/>
        <v>0</v>
      </c>
      <c r="CO85" s="27">
        <v>5.04</v>
      </c>
      <c r="CP85" s="37">
        <f t="shared" si="107"/>
        <v>0</v>
      </c>
      <c r="CQ85" s="53"/>
      <c r="CR85" s="111">
        <f t="shared" si="142"/>
        <v>0</v>
      </c>
      <c r="CS85" s="129"/>
      <c r="CT85" s="125">
        <f t="shared" si="109"/>
        <v>0</v>
      </c>
      <c r="CU85" s="27">
        <v>5.04</v>
      </c>
      <c r="CV85" s="37">
        <f t="shared" si="110"/>
        <v>0</v>
      </c>
      <c r="CW85" s="53"/>
      <c r="CX85" s="111">
        <f t="shared" si="143"/>
        <v>0</v>
      </c>
      <c r="CY85" s="129"/>
      <c r="CZ85" s="125">
        <f t="shared" si="112"/>
        <v>0</v>
      </c>
      <c r="DA85" s="27">
        <v>5.04</v>
      </c>
      <c r="DB85" s="37">
        <f t="shared" si="113"/>
        <v>0</v>
      </c>
      <c r="DC85" s="53"/>
      <c r="DD85" s="111">
        <f t="shared" si="144"/>
        <v>0</v>
      </c>
      <c r="DE85" s="129">
        <v>0</v>
      </c>
      <c r="DF85" s="125">
        <f t="shared" si="115"/>
        <v>0</v>
      </c>
      <c r="DG85" s="27">
        <v>5.29</v>
      </c>
      <c r="DH85" s="37">
        <f t="shared" si="116"/>
        <v>0</v>
      </c>
      <c r="DI85" s="53"/>
      <c r="DJ85" s="111">
        <f t="shared" si="145"/>
        <v>0</v>
      </c>
    </row>
    <row r="86" spans="1:114" ht="13.9" customHeight="1" x14ac:dyDescent="0.25">
      <c r="A86" s="96" t="s">
        <v>171</v>
      </c>
      <c r="B86" s="5">
        <v>84</v>
      </c>
      <c r="C86" s="24">
        <v>-37.4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4</v>
      </c>
      <c r="O86" s="2">
        <v>4</v>
      </c>
      <c r="P86" s="2">
        <v>4</v>
      </c>
      <c r="Q86" s="2">
        <v>8</v>
      </c>
      <c r="R86" s="2">
        <v>8</v>
      </c>
      <c r="S86" s="2">
        <v>8</v>
      </c>
      <c r="T86" s="2">
        <v>8</v>
      </c>
      <c r="U86" s="2">
        <v>8</v>
      </c>
      <c r="V86" s="2">
        <v>8</v>
      </c>
      <c r="W86" s="2">
        <v>8</v>
      </c>
      <c r="X86" s="2">
        <v>8</v>
      </c>
      <c r="Y86" s="2">
        <v>8</v>
      </c>
      <c r="Z86" s="20">
        <f>Y86-X86</f>
        <v>0</v>
      </c>
      <c r="AA86" s="21">
        <v>4.8099999999999996</v>
      </c>
      <c r="AB86" s="22">
        <f t="shared" ref="AB86" si="155">Z86*AA86</f>
        <v>0</v>
      </c>
      <c r="AC86" s="22"/>
      <c r="AD86" s="24">
        <f>C86+AC86-AB86</f>
        <v>-37.4</v>
      </c>
      <c r="AE86" s="49">
        <v>8</v>
      </c>
      <c r="AF86" s="36">
        <f t="shared" si="132"/>
        <v>0</v>
      </c>
      <c r="AG86" s="27">
        <v>4.8099999999999996</v>
      </c>
      <c r="AH86" s="37">
        <f t="shared" si="146"/>
        <v>0</v>
      </c>
      <c r="AI86" s="53"/>
      <c r="AJ86" s="58">
        <f t="shared" si="147"/>
        <v>-37.4</v>
      </c>
      <c r="AK86" s="49">
        <v>8</v>
      </c>
      <c r="AL86" s="36">
        <f t="shared" si="133"/>
        <v>0</v>
      </c>
      <c r="AM86" s="27">
        <v>5.04</v>
      </c>
      <c r="AN86" s="37">
        <f t="shared" si="148"/>
        <v>0</v>
      </c>
      <c r="AO86" s="53"/>
      <c r="AP86" s="58">
        <f t="shared" si="149"/>
        <v>-37.4</v>
      </c>
      <c r="AQ86" s="49">
        <v>8</v>
      </c>
      <c r="AR86" s="36">
        <f t="shared" si="134"/>
        <v>0</v>
      </c>
      <c r="AS86" s="27">
        <v>5.04</v>
      </c>
      <c r="AT86" s="37">
        <f t="shared" si="150"/>
        <v>0</v>
      </c>
      <c r="AU86" s="53"/>
      <c r="AV86" s="58">
        <f t="shared" si="118"/>
        <v>-37.4</v>
      </c>
      <c r="AW86" s="104">
        <v>8</v>
      </c>
      <c r="AX86" s="105">
        <f t="shared" si="151"/>
        <v>0</v>
      </c>
      <c r="AY86" s="27">
        <v>5.04</v>
      </c>
      <c r="AZ86" s="37">
        <f t="shared" si="59"/>
        <v>0</v>
      </c>
      <c r="BA86" s="53"/>
      <c r="BB86" s="121">
        <f t="shared" si="135"/>
        <v>-37.4</v>
      </c>
      <c r="BC86" s="131">
        <v>8</v>
      </c>
      <c r="BD86" s="127">
        <f t="shared" si="80"/>
        <v>0</v>
      </c>
      <c r="BE86" s="27">
        <v>5.04</v>
      </c>
      <c r="BF86" s="37">
        <f t="shared" si="81"/>
        <v>0</v>
      </c>
      <c r="BG86" s="53"/>
      <c r="BH86" s="121">
        <f t="shared" si="136"/>
        <v>-37.4</v>
      </c>
      <c r="BI86" s="131">
        <v>8</v>
      </c>
      <c r="BJ86" s="127">
        <f t="shared" si="82"/>
        <v>0</v>
      </c>
      <c r="BK86" s="27">
        <v>5.04</v>
      </c>
      <c r="BL86" s="37">
        <f t="shared" si="83"/>
        <v>0</v>
      </c>
      <c r="BM86" s="53"/>
      <c r="BN86" s="58">
        <f t="shared" si="137"/>
        <v>-37.4</v>
      </c>
      <c r="BO86" s="131">
        <v>8</v>
      </c>
      <c r="BP86" s="127">
        <f t="shared" si="84"/>
        <v>0</v>
      </c>
      <c r="BQ86" s="27">
        <v>5.04</v>
      </c>
      <c r="BR86" s="37">
        <f t="shared" si="85"/>
        <v>0</v>
      </c>
      <c r="BS86" s="53"/>
      <c r="BT86" s="58">
        <f t="shared" si="138"/>
        <v>-37.4</v>
      </c>
      <c r="BU86" s="131">
        <v>8</v>
      </c>
      <c r="BV86" s="127">
        <f t="shared" si="86"/>
        <v>0</v>
      </c>
      <c r="BW86" s="27">
        <v>5.04</v>
      </c>
      <c r="BX86" s="37">
        <f t="shared" si="87"/>
        <v>0</v>
      </c>
      <c r="BY86" s="53"/>
      <c r="BZ86" s="58">
        <f t="shared" si="139"/>
        <v>-37.4</v>
      </c>
      <c r="CA86" s="131">
        <v>8</v>
      </c>
      <c r="CB86" s="127">
        <f t="shared" si="88"/>
        <v>0</v>
      </c>
      <c r="CC86" s="27">
        <v>5.04</v>
      </c>
      <c r="CD86" s="37">
        <f t="shared" si="89"/>
        <v>0</v>
      </c>
      <c r="CE86" s="53"/>
      <c r="CF86" s="58">
        <f t="shared" si="140"/>
        <v>-37.4</v>
      </c>
      <c r="CG86" s="131">
        <v>8</v>
      </c>
      <c r="CH86" s="127">
        <f t="shared" si="90"/>
        <v>0</v>
      </c>
      <c r="CI86" s="18">
        <v>5.04</v>
      </c>
      <c r="CJ86" s="59">
        <f t="shared" si="91"/>
        <v>0</v>
      </c>
      <c r="CK86" s="106"/>
      <c r="CL86" s="58">
        <f t="shared" si="141"/>
        <v>-37.4</v>
      </c>
      <c r="CM86" s="131">
        <v>8</v>
      </c>
      <c r="CN86" s="127">
        <f t="shared" si="106"/>
        <v>0</v>
      </c>
      <c r="CO86" s="18">
        <v>5.04</v>
      </c>
      <c r="CP86" s="59">
        <f t="shared" si="107"/>
        <v>0</v>
      </c>
      <c r="CQ86" s="106"/>
      <c r="CR86" s="58">
        <f t="shared" si="142"/>
        <v>-37.4</v>
      </c>
      <c r="CS86" s="131">
        <v>8</v>
      </c>
      <c r="CT86" s="127">
        <f t="shared" si="109"/>
        <v>0</v>
      </c>
      <c r="CU86" s="18">
        <v>5.04</v>
      </c>
      <c r="CV86" s="59">
        <f t="shared" si="110"/>
        <v>0</v>
      </c>
      <c r="CW86" s="106"/>
      <c r="CX86" s="58">
        <f t="shared" si="143"/>
        <v>-37.4</v>
      </c>
      <c r="CY86" s="131">
        <v>8</v>
      </c>
      <c r="CZ86" s="127">
        <f t="shared" si="112"/>
        <v>0</v>
      </c>
      <c r="DA86" s="18">
        <v>5.04</v>
      </c>
      <c r="DB86" s="59">
        <f t="shared" si="113"/>
        <v>0</v>
      </c>
      <c r="DC86" s="106"/>
      <c r="DD86" s="58">
        <f t="shared" si="144"/>
        <v>-37.4</v>
      </c>
      <c r="DE86" s="131">
        <v>8</v>
      </c>
      <c r="DF86" s="127">
        <f t="shared" si="115"/>
        <v>0</v>
      </c>
      <c r="DG86" s="27">
        <v>5.29</v>
      </c>
      <c r="DH86" s="59">
        <f t="shared" si="116"/>
        <v>0</v>
      </c>
      <c r="DI86" s="106"/>
      <c r="DJ86" s="58">
        <f t="shared" si="145"/>
        <v>-37.4</v>
      </c>
    </row>
    <row r="87" spans="1:114" ht="13.9" customHeight="1" x14ac:dyDescent="0.25">
      <c r="A87" s="96" t="s">
        <v>88</v>
      </c>
      <c r="B87" s="5">
        <v>85</v>
      </c>
      <c r="C87" s="23">
        <v>0.28000000000000003</v>
      </c>
      <c r="D87" s="2">
        <v>4</v>
      </c>
      <c r="E87" s="2">
        <v>4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  <c r="K87" s="2">
        <v>19</v>
      </c>
      <c r="L87" s="2">
        <v>19</v>
      </c>
      <c r="M87" s="2">
        <v>19</v>
      </c>
      <c r="N87" s="2">
        <v>20</v>
      </c>
      <c r="O87" s="2">
        <v>20</v>
      </c>
      <c r="P87" s="2">
        <v>20</v>
      </c>
      <c r="Q87" s="2">
        <v>52</v>
      </c>
      <c r="R87" s="2">
        <v>52</v>
      </c>
      <c r="S87" s="2">
        <v>52</v>
      </c>
      <c r="T87" s="2">
        <v>52</v>
      </c>
      <c r="U87" s="2">
        <v>52</v>
      </c>
      <c r="V87" s="2">
        <v>52</v>
      </c>
      <c r="W87" s="2">
        <v>52</v>
      </c>
      <c r="X87" s="2">
        <v>52</v>
      </c>
      <c r="Y87" s="2">
        <v>53</v>
      </c>
      <c r="Z87" s="20">
        <f>Y87-X87</f>
        <v>1</v>
      </c>
      <c r="AA87" s="21">
        <v>4.8099999999999996</v>
      </c>
      <c r="AB87" s="22">
        <f t="shared" si="14"/>
        <v>4.8099999999999996</v>
      </c>
      <c r="AC87" s="22"/>
      <c r="AD87" s="24">
        <f>C87+AC87-AB87</f>
        <v>-4.5299999999999994</v>
      </c>
      <c r="AE87" s="49">
        <v>53</v>
      </c>
      <c r="AF87" s="36">
        <f t="shared" si="132"/>
        <v>0</v>
      </c>
      <c r="AG87" s="27">
        <v>4.8099999999999996</v>
      </c>
      <c r="AH87" s="37">
        <f t="shared" si="146"/>
        <v>0</v>
      </c>
      <c r="AI87" s="53"/>
      <c r="AJ87" s="58">
        <f>AI87-AH87+AD87</f>
        <v>-4.5299999999999994</v>
      </c>
      <c r="AK87" s="49">
        <v>57</v>
      </c>
      <c r="AL87" s="36">
        <f t="shared" si="133"/>
        <v>4</v>
      </c>
      <c r="AM87" s="27">
        <v>5.04</v>
      </c>
      <c r="AN87" s="37">
        <f t="shared" si="148"/>
        <v>20.16</v>
      </c>
      <c r="AO87" s="53"/>
      <c r="AP87" s="58">
        <f>AO87-AN87+AJ87</f>
        <v>-24.689999999999998</v>
      </c>
      <c r="AQ87" s="49">
        <v>62.85</v>
      </c>
      <c r="AR87" s="36">
        <f t="shared" si="134"/>
        <v>5.8500000000000014</v>
      </c>
      <c r="AS87" s="27">
        <v>5.04</v>
      </c>
      <c r="AT87" s="37">
        <f t="shared" si="150"/>
        <v>29.484000000000009</v>
      </c>
      <c r="AU87" s="53"/>
      <c r="AV87" s="58">
        <f>AU87-AT87+AP87</f>
        <v>-54.174000000000007</v>
      </c>
      <c r="AW87" s="49">
        <v>64</v>
      </c>
      <c r="AX87" s="36">
        <f t="shared" si="151"/>
        <v>1.1499999999999986</v>
      </c>
      <c r="AY87" s="27">
        <v>5.04</v>
      </c>
      <c r="AZ87" s="37">
        <f t="shared" si="59"/>
        <v>5.7959999999999932</v>
      </c>
      <c r="BA87" s="53"/>
      <c r="BB87" s="121">
        <f>BA87-AZ87+AV87</f>
        <v>-59.97</v>
      </c>
      <c r="BC87" s="129">
        <v>64</v>
      </c>
      <c r="BD87" s="125">
        <f t="shared" si="80"/>
        <v>0</v>
      </c>
      <c r="BE87" s="27">
        <v>5.04</v>
      </c>
      <c r="BF87" s="37">
        <f t="shared" si="81"/>
        <v>0</v>
      </c>
      <c r="BG87" s="53"/>
      <c r="BH87" s="121">
        <f>BG87-BF87+BB87</f>
        <v>-59.97</v>
      </c>
      <c r="BI87" s="129">
        <v>64</v>
      </c>
      <c r="BJ87" s="125">
        <f t="shared" si="82"/>
        <v>0</v>
      </c>
      <c r="BK87" s="27">
        <v>5.04</v>
      </c>
      <c r="BL87" s="37">
        <f t="shared" si="83"/>
        <v>0</v>
      </c>
      <c r="BM87" s="53"/>
      <c r="BN87" s="58">
        <f>BM87-BL87+BH87</f>
        <v>-59.97</v>
      </c>
      <c r="BO87" s="129">
        <v>64</v>
      </c>
      <c r="BP87" s="125">
        <f t="shared" si="84"/>
        <v>0</v>
      </c>
      <c r="BQ87" s="27">
        <v>5.04</v>
      </c>
      <c r="BR87" s="37">
        <f t="shared" si="85"/>
        <v>0</v>
      </c>
      <c r="BS87" s="53">
        <v>59.97</v>
      </c>
      <c r="BT87" s="58">
        <f>BS87-BR87+BN87</f>
        <v>0</v>
      </c>
      <c r="BU87" s="129">
        <v>64</v>
      </c>
      <c r="BV87" s="125">
        <f t="shared" si="86"/>
        <v>0</v>
      </c>
      <c r="BW87" s="27">
        <v>5.04</v>
      </c>
      <c r="BX87" s="37">
        <f t="shared" si="87"/>
        <v>0</v>
      </c>
      <c r="BY87" s="53"/>
      <c r="BZ87" s="111">
        <f>BY87-BX87+BT87</f>
        <v>0</v>
      </c>
      <c r="CA87" s="129">
        <v>64</v>
      </c>
      <c r="CB87" s="125">
        <f t="shared" si="88"/>
        <v>0</v>
      </c>
      <c r="CC87" s="27">
        <v>5.04</v>
      </c>
      <c r="CD87" s="37">
        <f t="shared" si="89"/>
        <v>0</v>
      </c>
      <c r="CE87" s="53"/>
      <c r="CF87" s="111">
        <f>CE87-CD87+BZ87</f>
        <v>0</v>
      </c>
      <c r="CG87" s="129">
        <v>64</v>
      </c>
      <c r="CH87" s="125">
        <f t="shared" si="90"/>
        <v>0</v>
      </c>
      <c r="CI87" s="27">
        <v>5.04</v>
      </c>
      <c r="CJ87" s="37">
        <f t="shared" si="91"/>
        <v>0</v>
      </c>
      <c r="CK87" s="53"/>
      <c r="CL87" s="111">
        <f>CK87-CJ87+CF87</f>
        <v>0</v>
      </c>
      <c r="CM87" s="129">
        <v>64</v>
      </c>
      <c r="CN87" s="125">
        <f t="shared" si="106"/>
        <v>0</v>
      </c>
      <c r="CO87" s="27">
        <v>5.04</v>
      </c>
      <c r="CP87" s="37">
        <f t="shared" si="107"/>
        <v>0</v>
      </c>
      <c r="CQ87" s="53"/>
      <c r="CR87" s="111">
        <f>CQ87-CP87+CL87</f>
        <v>0</v>
      </c>
      <c r="CS87" s="129">
        <v>68</v>
      </c>
      <c r="CT87" s="125">
        <f t="shared" si="109"/>
        <v>4</v>
      </c>
      <c r="CU87" s="27">
        <v>5.04</v>
      </c>
      <c r="CV87" s="37">
        <f t="shared" si="110"/>
        <v>20.16</v>
      </c>
      <c r="CW87" s="53"/>
      <c r="CX87" s="58">
        <f>CW87-CV87+CR87</f>
        <v>-20.16</v>
      </c>
      <c r="CY87" s="129">
        <v>77</v>
      </c>
      <c r="CZ87" s="125">
        <f t="shared" si="112"/>
        <v>9</v>
      </c>
      <c r="DA87" s="27">
        <v>5.04</v>
      </c>
      <c r="DB87" s="37">
        <f t="shared" si="113"/>
        <v>45.36</v>
      </c>
      <c r="DC87" s="53"/>
      <c r="DD87" s="58">
        <f>DC87-DB87+CX87</f>
        <v>-65.52</v>
      </c>
      <c r="DE87" s="129">
        <v>80</v>
      </c>
      <c r="DF87" s="125">
        <f t="shared" si="115"/>
        <v>3</v>
      </c>
      <c r="DG87" s="27">
        <v>5.29</v>
      </c>
      <c r="DH87" s="37">
        <f t="shared" si="116"/>
        <v>15.870000000000001</v>
      </c>
      <c r="DI87" s="53"/>
      <c r="DJ87" s="58">
        <f>DI87-DH87+DD87</f>
        <v>-81.39</v>
      </c>
    </row>
    <row r="88" spans="1:114" ht="13.9" customHeight="1" x14ac:dyDescent="0.25">
      <c r="A88" s="96" t="s">
        <v>89</v>
      </c>
      <c r="B88" s="5">
        <v>86</v>
      </c>
      <c r="C88" s="17">
        <v>601.07000000000005</v>
      </c>
      <c r="D88" s="71"/>
      <c r="E88" s="71">
        <v>11</v>
      </c>
      <c r="F88" s="71">
        <v>612</v>
      </c>
      <c r="G88" s="71">
        <v>1612</v>
      </c>
      <c r="H88" s="71">
        <v>2534</v>
      </c>
      <c r="I88" s="71">
        <v>4260</v>
      </c>
      <c r="J88" s="71">
        <v>5120</v>
      </c>
      <c r="K88" s="71">
        <v>5896</v>
      </c>
      <c r="L88" s="71">
        <v>6404</v>
      </c>
      <c r="M88" s="71">
        <v>6886</v>
      </c>
      <c r="N88" s="71">
        <v>7638</v>
      </c>
      <c r="O88" s="71">
        <v>8001</v>
      </c>
      <c r="P88" s="71">
        <v>8346</v>
      </c>
      <c r="Q88" s="71">
        <v>8962</v>
      </c>
      <c r="R88" s="71">
        <v>10321</v>
      </c>
      <c r="S88" s="71">
        <v>12893</v>
      </c>
      <c r="T88" s="71">
        <v>15639</v>
      </c>
      <c r="U88" s="71">
        <v>16940</v>
      </c>
      <c r="V88" s="71">
        <v>18023</v>
      </c>
      <c r="W88" s="71">
        <v>18312</v>
      </c>
      <c r="X88" s="71">
        <v>18599</v>
      </c>
      <c r="Y88" s="71">
        <v>18923</v>
      </c>
      <c r="Z88" s="63">
        <f>Y88-X88</f>
        <v>324</v>
      </c>
      <c r="AA88" s="64">
        <v>4.8099999999999996</v>
      </c>
      <c r="AB88" s="65">
        <f t="shared" si="14"/>
        <v>1558.4399999999998</v>
      </c>
      <c r="AC88" s="65"/>
      <c r="AD88" s="17">
        <f>C88+AC88-AB88</f>
        <v>-957.36999999999978</v>
      </c>
      <c r="AE88" s="66">
        <v>19494</v>
      </c>
      <c r="AF88" s="67">
        <f t="shared" si="132"/>
        <v>571</v>
      </c>
      <c r="AG88" s="68">
        <v>4.8099999999999996</v>
      </c>
      <c r="AH88" s="57">
        <f t="shared" si="146"/>
        <v>2746.5099999999998</v>
      </c>
      <c r="AI88" s="69"/>
      <c r="AJ88" s="57">
        <f t="shared" ref="AJ88:AJ132" si="156">AI88-AH88+AD88</f>
        <v>-3703.8799999999997</v>
      </c>
      <c r="AK88" s="66">
        <v>19924</v>
      </c>
      <c r="AL88" s="67">
        <f t="shared" si="133"/>
        <v>430</v>
      </c>
      <c r="AM88" s="68">
        <v>5.04</v>
      </c>
      <c r="AN88" s="57">
        <f t="shared" si="148"/>
        <v>2167.1999999999998</v>
      </c>
      <c r="AO88" s="69">
        <v>4000</v>
      </c>
      <c r="AP88" s="57">
        <f t="shared" ref="AP88:AP132" si="157">AO88-AN88+AJ88</f>
        <v>-1871.0799999999995</v>
      </c>
      <c r="AQ88" s="66">
        <v>20180.75</v>
      </c>
      <c r="AR88" s="67">
        <f t="shared" si="134"/>
        <v>256.75</v>
      </c>
      <c r="AS88" s="68">
        <v>5.04</v>
      </c>
      <c r="AT88" s="57">
        <f t="shared" si="150"/>
        <v>1294.02</v>
      </c>
      <c r="AU88" s="69">
        <v>3000</v>
      </c>
      <c r="AV88" s="57">
        <f t="shared" ref="AV88:AV132" si="158">AU88-AT88+AP88</f>
        <v>-165.09999999999945</v>
      </c>
      <c r="AW88" s="66">
        <v>20525</v>
      </c>
      <c r="AX88" s="67">
        <f t="shared" si="151"/>
        <v>344.25</v>
      </c>
      <c r="AY88" s="68">
        <v>5.04</v>
      </c>
      <c r="AZ88" s="57">
        <f t="shared" ref="AZ88:AZ102" si="159">AY88*AX88</f>
        <v>1735.02</v>
      </c>
      <c r="BA88" s="69"/>
      <c r="BB88" s="120">
        <f t="shared" ref="BB88:BB94" si="160">BA88-AZ88+AV88</f>
        <v>-1900.1199999999994</v>
      </c>
      <c r="BC88" s="130">
        <v>20775</v>
      </c>
      <c r="BD88" s="126">
        <f t="shared" si="80"/>
        <v>250</v>
      </c>
      <c r="BE88" s="68">
        <v>5.04</v>
      </c>
      <c r="BF88" s="57">
        <f t="shared" si="81"/>
        <v>1260</v>
      </c>
      <c r="BG88" s="69">
        <v>2000</v>
      </c>
      <c r="BH88" s="120">
        <f t="shared" ref="BH88:BH94" si="161">BG88-BF88+BB88</f>
        <v>-1160.1199999999994</v>
      </c>
      <c r="BI88" s="130">
        <v>21009</v>
      </c>
      <c r="BJ88" s="126">
        <f t="shared" si="82"/>
        <v>234</v>
      </c>
      <c r="BK88" s="68">
        <v>5.04</v>
      </c>
      <c r="BL88" s="57">
        <f t="shared" si="83"/>
        <v>1179.3599999999999</v>
      </c>
      <c r="BM88" s="69"/>
      <c r="BN88" s="57">
        <f t="shared" ref="BN88:BN94" si="162">BM88-BL88+BH88</f>
        <v>-2339.4799999999996</v>
      </c>
      <c r="BO88" s="130">
        <v>21289</v>
      </c>
      <c r="BP88" s="126">
        <f t="shared" si="84"/>
        <v>280</v>
      </c>
      <c r="BQ88" s="68">
        <v>5.04</v>
      </c>
      <c r="BR88" s="57">
        <f t="shared" si="85"/>
        <v>1411.2</v>
      </c>
      <c r="BS88" s="69">
        <v>2000</v>
      </c>
      <c r="BT88" s="57">
        <f t="shared" ref="BT88:BT94" si="163">BS88-BR88+BN88</f>
        <v>-1750.6799999999996</v>
      </c>
      <c r="BU88" s="130">
        <v>21291</v>
      </c>
      <c r="BV88" s="126">
        <f t="shared" si="86"/>
        <v>2</v>
      </c>
      <c r="BW88" s="68">
        <v>5.04</v>
      </c>
      <c r="BX88" s="57">
        <f t="shared" si="87"/>
        <v>10.08</v>
      </c>
      <c r="BY88" s="69"/>
      <c r="BZ88" s="57">
        <f t="shared" ref="BZ88:BZ94" si="164">BY88-BX88+BT88</f>
        <v>-1760.7599999999995</v>
      </c>
      <c r="CA88" s="131">
        <v>21295</v>
      </c>
      <c r="CB88" s="127">
        <f t="shared" si="88"/>
        <v>4</v>
      </c>
      <c r="CC88" s="18">
        <v>5.04</v>
      </c>
      <c r="CD88" s="59">
        <f t="shared" si="89"/>
        <v>20.16</v>
      </c>
      <c r="CE88" s="106">
        <v>2000</v>
      </c>
      <c r="CF88" s="111">
        <f t="shared" ref="CF88:CF94" si="165">CE88-CD88+BZ88</f>
        <v>219.08000000000038</v>
      </c>
      <c r="CG88" s="131">
        <v>21295</v>
      </c>
      <c r="CH88" s="127">
        <f t="shared" si="90"/>
        <v>0</v>
      </c>
      <c r="CI88" s="18">
        <v>5.04</v>
      </c>
      <c r="CJ88" s="59">
        <f t="shared" si="91"/>
        <v>0</v>
      </c>
      <c r="CK88" s="106"/>
      <c r="CL88" s="111">
        <f t="shared" ref="CL88:CL94" si="166">CK88-CJ88+CF88</f>
        <v>219.08000000000038</v>
      </c>
      <c r="CM88" s="131">
        <v>21303</v>
      </c>
      <c r="CN88" s="127">
        <f t="shared" si="106"/>
        <v>8</v>
      </c>
      <c r="CO88" s="18">
        <v>5.04</v>
      </c>
      <c r="CP88" s="59">
        <f t="shared" si="107"/>
        <v>40.32</v>
      </c>
      <c r="CQ88" s="106"/>
      <c r="CR88" s="111">
        <f t="shared" ref="CR88:CR94" si="167">CQ88-CP88+CL88</f>
        <v>178.76000000000039</v>
      </c>
      <c r="CS88" s="131">
        <v>21472</v>
      </c>
      <c r="CT88" s="127">
        <f t="shared" si="109"/>
        <v>169</v>
      </c>
      <c r="CU88" s="18">
        <v>5.04</v>
      </c>
      <c r="CV88" s="59">
        <f t="shared" si="110"/>
        <v>851.76</v>
      </c>
      <c r="CW88" s="106"/>
      <c r="CX88" s="58">
        <f t="shared" ref="CX88:CX94" si="168">CW88-CV88+CR88</f>
        <v>-672.99999999999955</v>
      </c>
      <c r="CY88" s="131">
        <v>21944</v>
      </c>
      <c r="CZ88" s="127">
        <f t="shared" si="112"/>
        <v>472</v>
      </c>
      <c r="DA88" s="18">
        <v>5.04</v>
      </c>
      <c r="DB88" s="59">
        <f t="shared" si="113"/>
        <v>2378.88</v>
      </c>
      <c r="DC88" s="106">
        <v>1000</v>
      </c>
      <c r="DD88" s="57">
        <f t="shared" ref="DD88:DD94" si="169">DC88-DB88+CX88</f>
        <v>-2051.8799999999997</v>
      </c>
      <c r="DE88" s="131">
        <v>22298</v>
      </c>
      <c r="DF88" s="127">
        <f t="shared" si="115"/>
        <v>354</v>
      </c>
      <c r="DG88" s="27">
        <v>5.29</v>
      </c>
      <c r="DH88" s="59">
        <f t="shared" si="116"/>
        <v>1872.66</v>
      </c>
      <c r="DI88" s="106">
        <v>3000</v>
      </c>
      <c r="DJ88" s="58">
        <f t="shared" ref="DJ88:DJ94" si="170">DI88-DH88+DD88</f>
        <v>-924.53999999999974</v>
      </c>
    </row>
    <row r="89" spans="1:114" ht="13.9" hidden="1" customHeight="1" x14ac:dyDescent="0.25">
      <c r="A89" s="100"/>
      <c r="B89" s="9">
        <v>87</v>
      </c>
      <c r="C89" s="8"/>
      <c r="D89" s="9"/>
      <c r="E89" s="10"/>
      <c r="F89" s="10"/>
      <c r="G89" s="10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  <c r="Y89" s="8"/>
      <c r="Z89" s="9"/>
      <c r="AA89" s="9"/>
      <c r="AB89" s="8"/>
      <c r="AC89" s="14"/>
      <c r="AD89" s="8"/>
      <c r="AE89" s="49"/>
      <c r="AF89" s="36">
        <f t="shared" si="132"/>
        <v>0</v>
      </c>
      <c r="AG89" s="27">
        <v>4.8099999999999996</v>
      </c>
      <c r="AH89" s="37">
        <f t="shared" si="146"/>
        <v>0</v>
      </c>
      <c r="AI89" s="53"/>
      <c r="AJ89" s="37">
        <f t="shared" si="156"/>
        <v>0</v>
      </c>
      <c r="AK89" s="49"/>
      <c r="AL89" s="36">
        <f t="shared" si="133"/>
        <v>0</v>
      </c>
      <c r="AM89" s="27">
        <v>5.04</v>
      </c>
      <c r="AN89" s="37">
        <f t="shared" si="148"/>
        <v>0</v>
      </c>
      <c r="AO89" s="53"/>
      <c r="AP89" s="59">
        <f t="shared" si="157"/>
        <v>0</v>
      </c>
      <c r="AQ89" s="49"/>
      <c r="AR89" s="36">
        <f t="shared" si="134"/>
        <v>0</v>
      </c>
      <c r="AS89" s="27">
        <v>5.04</v>
      </c>
      <c r="AT89" s="37">
        <f t="shared" si="150"/>
        <v>0</v>
      </c>
      <c r="AU89" s="53"/>
      <c r="AV89" s="59">
        <f t="shared" si="158"/>
        <v>0</v>
      </c>
      <c r="AW89" s="49"/>
      <c r="AX89" s="36">
        <f t="shared" si="151"/>
        <v>0</v>
      </c>
      <c r="AY89" s="27">
        <v>5.04</v>
      </c>
      <c r="AZ89" s="37">
        <f t="shared" si="159"/>
        <v>0</v>
      </c>
      <c r="BA89" s="53"/>
      <c r="BB89" s="122">
        <f t="shared" si="160"/>
        <v>0</v>
      </c>
      <c r="BC89" s="129"/>
      <c r="BD89" s="125">
        <f t="shared" si="80"/>
        <v>0</v>
      </c>
      <c r="BE89" s="27">
        <v>5.04</v>
      </c>
      <c r="BF89" s="37">
        <f t="shared" si="81"/>
        <v>0</v>
      </c>
      <c r="BG89" s="53"/>
      <c r="BH89" s="122">
        <f t="shared" si="161"/>
        <v>0</v>
      </c>
      <c r="BI89" s="129"/>
      <c r="BJ89" s="125">
        <f t="shared" si="82"/>
        <v>0</v>
      </c>
      <c r="BK89" s="27">
        <v>5.04</v>
      </c>
      <c r="BL89" s="37">
        <f t="shared" si="83"/>
        <v>0</v>
      </c>
      <c r="BM89" s="53"/>
      <c r="BN89" s="111">
        <f t="shared" si="162"/>
        <v>0</v>
      </c>
      <c r="BO89" s="129"/>
      <c r="BP89" s="125">
        <f t="shared" si="84"/>
        <v>0</v>
      </c>
      <c r="BQ89" s="27">
        <v>5.04</v>
      </c>
      <c r="BR89" s="37">
        <f t="shared" si="85"/>
        <v>0</v>
      </c>
      <c r="BS89" s="53"/>
      <c r="BT89" s="111">
        <f t="shared" si="163"/>
        <v>0</v>
      </c>
      <c r="BU89" s="129"/>
      <c r="BV89" s="125">
        <f t="shared" si="86"/>
        <v>0</v>
      </c>
      <c r="BW89" s="27">
        <v>5.04</v>
      </c>
      <c r="BX89" s="37">
        <f t="shared" si="87"/>
        <v>0</v>
      </c>
      <c r="BY89" s="53"/>
      <c r="BZ89" s="111">
        <f t="shared" si="164"/>
        <v>0</v>
      </c>
      <c r="CA89" s="129"/>
      <c r="CB89" s="125">
        <f t="shared" si="88"/>
        <v>0</v>
      </c>
      <c r="CC89" s="27">
        <v>5.04</v>
      </c>
      <c r="CD89" s="37">
        <f t="shared" si="89"/>
        <v>0</v>
      </c>
      <c r="CE89" s="53"/>
      <c r="CF89" s="111">
        <f t="shared" si="165"/>
        <v>0</v>
      </c>
      <c r="CG89" s="129"/>
      <c r="CH89" s="125">
        <f t="shared" si="90"/>
        <v>0</v>
      </c>
      <c r="CI89" s="27">
        <v>5.04</v>
      </c>
      <c r="CJ89" s="37">
        <f t="shared" si="91"/>
        <v>0</v>
      </c>
      <c r="CK89" s="53"/>
      <c r="CL89" s="111">
        <f t="shared" si="166"/>
        <v>0</v>
      </c>
      <c r="CM89" s="129"/>
      <c r="CN89" s="125">
        <f t="shared" si="106"/>
        <v>0</v>
      </c>
      <c r="CO89" s="27">
        <v>5.04</v>
      </c>
      <c r="CP89" s="37">
        <f t="shared" si="107"/>
        <v>0</v>
      </c>
      <c r="CQ89" s="53"/>
      <c r="CR89" s="111">
        <f t="shared" si="167"/>
        <v>0</v>
      </c>
      <c r="CS89" s="129"/>
      <c r="CT89" s="125">
        <f t="shared" si="109"/>
        <v>0</v>
      </c>
      <c r="CU89" s="27">
        <v>5.04</v>
      </c>
      <c r="CV89" s="37">
        <f t="shared" si="110"/>
        <v>0</v>
      </c>
      <c r="CW89" s="53"/>
      <c r="CX89" s="111">
        <f t="shared" si="168"/>
        <v>0</v>
      </c>
      <c r="CY89" s="129"/>
      <c r="CZ89" s="125">
        <f t="shared" si="112"/>
        <v>0</v>
      </c>
      <c r="DA89" s="27">
        <v>5.04</v>
      </c>
      <c r="DB89" s="37">
        <f t="shared" si="113"/>
        <v>0</v>
      </c>
      <c r="DC89" s="53"/>
      <c r="DD89" s="111">
        <f t="shared" si="169"/>
        <v>0</v>
      </c>
      <c r="DE89" s="129"/>
      <c r="DF89" s="125">
        <f t="shared" si="115"/>
        <v>0</v>
      </c>
      <c r="DG89" s="27">
        <v>5.29</v>
      </c>
      <c r="DH89" s="37">
        <f t="shared" si="116"/>
        <v>0</v>
      </c>
      <c r="DI89" s="53"/>
      <c r="DJ89" s="111">
        <f t="shared" si="170"/>
        <v>0</v>
      </c>
    </row>
    <row r="90" spans="1:114" ht="13.9" hidden="1" customHeight="1" x14ac:dyDescent="0.25">
      <c r="A90" s="100"/>
      <c r="B90" s="9">
        <v>88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132"/>
        <v>0</v>
      </c>
      <c r="AG90" s="27">
        <v>4.8099999999999996</v>
      </c>
      <c r="AH90" s="37">
        <f t="shared" si="146"/>
        <v>0</v>
      </c>
      <c r="AI90" s="53"/>
      <c r="AJ90" s="37">
        <f t="shared" si="156"/>
        <v>0</v>
      </c>
      <c r="AK90" s="49"/>
      <c r="AL90" s="36">
        <f t="shared" si="133"/>
        <v>0</v>
      </c>
      <c r="AM90" s="27">
        <v>5.04</v>
      </c>
      <c r="AN90" s="37">
        <f t="shared" si="148"/>
        <v>0</v>
      </c>
      <c r="AO90" s="53"/>
      <c r="AP90" s="59">
        <f t="shared" si="157"/>
        <v>0</v>
      </c>
      <c r="AQ90" s="49"/>
      <c r="AR90" s="36">
        <f t="shared" si="134"/>
        <v>0</v>
      </c>
      <c r="AS90" s="27">
        <v>5.04</v>
      </c>
      <c r="AT90" s="37">
        <f t="shared" si="150"/>
        <v>0</v>
      </c>
      <c r="AU90" s="53"/>
      <c r="AV90" s="59">
        <f t="shared" si="158"/>
        <v>0</v>
      </c>
      <c r="AW90" s="49"/>
      <c r="AX90" s="36">
        <f t="shared" si="151"/>
        <v>0</v>
      </c>
      <c r="AY90" s="27">
        <v>5.04</v>
      </c>
      <c r="AZ90" s="37">
        <f t="shared" si="159"/>
        <v>0</v>
      </c>
      <c r="BA90" s="53"/>
      <c r="BB90" s="122">
        <f t="shared" si="160"/>
        <v>0</v>
      </c>
      <c r="BC90" s="129"/>
      <c r="BD90" s="125">
        <f t="shared" si="80"/>
        <v>0</v>
      </c>
      <c r="BE90" s="27">
        <v>5.04</v>
      </c>
      <c r="BF90" s="37">
        <f t="shared" si="81"/>
        <v>0</v>
      </c>
      <c r="BG90" s="53"/>
      <c r="BH90" s="122">
        <f t="shared" si="161"/>
        <v>0</v>
      </c>
      <c r="BI90" s="129"/>
      <c r="BJ90" s="125">
        <f t="shared" si="82"/>
        <v>0</v>
      </c>
      <c r="BK90" s="27">
        <v>5.04</v>
      </c>
      <c r="BL90" s="37">
        <f t="shared" si="83"/>
        <v>0</v>
      </c>
      <c r="BM90" s="53"/>
      <c r="BN90" s="111">
        <f t="shared" si="162"/>
        <v>0</v>
      </c>
      <c r="BO90" s="129"/>
      <c r="BP90" s="125">
        <f t="shared" si="84"/>
        <v>0</v>
      </c>
      <c r="BQ90" s="27">
        <v>5.04</v>
      </c>
      <c r="BR90" s="37">
        <f t="shared" si="85"/>
        <v>0</v>
      </c>
      <c r="BS90" s="53"/>
      <c r="BT90" s="111">
        <f t="shared" si="163"/>
        <v>0</v>
      </c>
      <c r="BU90" s="129"/>
      <c r="BV90" s="125">
        <f t="shared" si="86"/>
        <v>0</v>
      </c>
      <c r="BW90" s="27">
        <v>5.04</v>
      </c>
      <c r="BX90" s="37">
        <f t="shared" si="87"/>
        <v>0</v>
      </c>
      <c r="BY90" s="53"/>
      <c r="BZ90" s="111">
        <f t="shared" si="164"/>
        <v>0</v>
      </c>
      <c r="CA90" s="129"/>
      <c r="CB90" s="125">
        <f t="shared" si="88"/>
        <v>0</v>
      </c>
      <c r="CC90" s="27">
        <v>5.04</v>
      </c>
      <c r="CD90" s="37">
        <f t="shared" si="89"/>
        <v>0</v>
      </c>
      <c r="CE90" s="53"/>
      <c r="CF90" s="111">
        <f t="shared" si="165"/>
        <v>0</v>
      </c>
      <c r="CG90" s="129"/>
      <c r="CH90" s="125">
        <f t="shared" si="90"/>
        <v>0</v>
      </c>
      <c r="CI90" s="27">
        <v>5.04</v>
      </c>
      <c r="CJ90" s="37">
        <f t="shared" si="91"/>
        <v>0</v>
      </c>
      <c r="CK90" s="53"/>
      <c r="CL90" s="111">
        <f t="shared" si="166"/>
        <v>0</v>
      </c>
      <c r="CM90" s="129"/>
      <c r="CN90" s="125">
        <f t="shared" si="106"/>
        <v>0</v>
      </c>
      <c r="CO90" s="27">
        <v>5.04</v>
      </c>
      <c r="CP90" s="37">
        <f t="shared" si="107"/>
        <v>0</v>
      </c>
      <c r="CQ90" s="53"/>
      <c r="CR90" s="111">
        <f t="shared" si="167"/>
        <v>0</v>
      </c>
      <c r="CS90" s="129"/>
      <c r="CT90" s="125">
        <f t="shared" si="109"/>
        <v>0</v>
      </c>
      <c r="CU90" s="27">
        <v>5.04</v>
      </c>
      <c r="CV90" s="37">
        <f t="shared" si="110"/>
        <v>0</v>
      </c>
      <c r="CW90" s="53"/>
      <c r="CX90" s="111">
        <f t="shared" si="168"/>
        <v>0</v>
      </c>
      <c r="CY90" s="129"/>
      <c r="CZ90" s="125">
        <f t="shared" si="112"/>
        <v>0</v>
      </c>
      <c r="DA90" s="27">
        <v>5.04</v>
      </c>
      <c r="DB90" s="37">
        <f t="shared" si="113"/>
        <v>0</v>
      </c>
      <c r="DC90" s="53"/>
      <c r="DD90" s="111">
        <f t="shared" si="169"/>
        <v>0</v>
      </c>
      <c r="DE90" s="129"/>
      <c r="DF90" s="125">
        <f t="shared" si="115"/>
        <v>0</v>
      </c>
      <c r="DG90" s="27">
        <v>5.29</v>
      </c>
      <c r="DH90" s="37">
        <f t="shared" si="116"/>
        <v>0</v>
      </c>
      <c r="DI90" s="53"/>
      <c r="DJ90" s="111">
        <f t="shared" si="170"/>
        <v>0</v>
      </c>
    </row>
    <row r="91" spans="1:114" ht="13.9" customHeight="1" x14ac:dyDescent="0.25">
      <c r="A91" s="96" t="s">
        <v>149</v>
      </c>
      <c r="B91" s="28">
        <v>89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132"/>
        <v>0</v>
      </c>
      <c r="AG91" s="27">
        <v>4.8099999999999996</v>
      </c>
      <c r="AH91" s="37">
        <f t="shared" si="146"/>
        <v>0</v>
      </c>
      <c r="AI91" s="53"/>
      <c r="AJ91" s="37">
        <f t="shared" si="156"/>
        <v>0</v>
      </c>
      <c r="AK91" s="49"/>
      <c r="AL91" s="36">
        <f t="shared" si="133"/>
        <v>0</v>
      </c>
      <c r="AM91" s="27">
        <v>5.04</v>
      </c>
      <c r="AN91" s="37">
        <f t="shared" si="148"/>
        <v>0</v>
      </c>
      <c r="AO91" s="53"/>
      <c r="AP91" s="59">
        <f t="shared" si="157"/>
        <v>0</v>
      </c>
      <c r="AQ91" s="49"/>
      <c r="AR91" s="36">
        <f t="shared" si="134"/>
        <v>0</v>
      </c>
      <c r="AS91" s="27">
        <v>5.04</v>
      </c>
      <c r="AT91" s="37">
        <f t="shared" si="150"/>
        <v>0</v>
      </c>
      <c r="AU91" s="53"/>
      <c r="AV91" s="59">
        <f t="shared" si="158"/>
        <v>0</v>
      </c>
      <c r="AW91" s="49"/>
      <c r="AX91" s="36">
        <f t="shared" si="151"/>
        <v>0</v>
      </c>
      <c r="AY91" s="27">
        <v>5.04</v>
      </c>
      <c r="AZ91" s="37">
        <f t="shared" si="159"/>
        <v>0</v>
      </c>
      <c r="BA91" s="53"/>
      <c r="BB91" s="122">
        <f t="shared" si="160"/>
        <v>0</v>
      </c>
      <c r="BC91" s="129"/>
      <c r="BD91" s="125">
        <f t="shared" si="80"/>
        <v>0</v>
      </c>
      <c r="BE91" s="27">
        <v>5.04</v>
      </c>
      <c r="BF91" s="37">
        <f t="shared" si="81"/>
        <v>0</v>
      </c>
      <c r="BG91" s="53"/>
      <c r="BH91" s="122">
        <f t="shared" si="161"/>
        <v>0</v>
      </c>
      <c r="BI91" s="129"/>
      <c r="BJ91" s="125">
        <f t="shared" si="82"/>
        <v>0</v>
      </c>
      <c r="BK91" s="27">
        <v>5.04</v>
      </c>
      <c r="BL91" s="37">
        <f t="shared" si="83"/>
        <v>0</v>
      </c>
      <c r="BM91" s="53"/>
      <c r="BN91" s="111">
        <f t="shared" si="162"/>
        <v>0</v>
      </c>
      <c r="BO91" s="129"/>
      <c r="BP91" s="125">
        <f t="shared" si="84"/>
        <v>0</v>
      </c>
      <c r="BQ91" s="27">
        <v>5.04</v>
      </c>
      <c r="BR91" s="37">
        <f t="shared" si="85"/>
        <v>0</v>
      </c>
      <c r="BS91" s="53"/>
      <c r="BT91" s="111">
        <f t="shared" si="163"/>
        <v>0</v>
      </c>
      <c r="BU91" s="129"/>
      <c r="BV91" s="125">
        <f t="shared" si="86"/>
        <v>0</v>
      </c>
      <c r="BW91" s="27">
        <v>5.04</v>
      </c>
      <c r="BX91" s="37">
        <f t="shared" si="87"/>
        <v>0</v>
      </c>
      <c r="BY91" s="53"/>
      <c r="BZ91" s="111">
        <f t="shared" si="164"/>
        <v>0</v>
      </c>
      <c r="CA91" s="129">
        <v>319</v>
      </c>
      <c r="CB91" s="125">
        <f t="shared" si="88"/>
        <v>319</v>
      </c>
      <c r="CC91" s="27">
        <v>5.04</v>
      </c>
      <c r="CD91" s="37">
        <f t="shared" si="89"/>
        <v>1607.76</v>
      </c>
      <c r="CE91" s="53"/>
      <c r="CF91" s="57">
        <f t="shared" si="165"/>
        <v>-1607.76</v>
      </c>
      <c r="CG91" s="131">
        <v>505</v>
      </c>
      <c r="CH91" s="127">
        <f t="shared" si="90"/>
        <v>186</v>
      </c>
      <c r="CI91" s="18">
        <v>5.04</v>
      </c>
      <c r="CJ91" s="59">
        <f t="shared" si="91"/>
        <v>937.44</v>
      </c>
      <c r="CK91" s="106">
        <v>1610</v>
      </c>
      <c r="CL91" s="58">
        <f t="shared" si="166"/>
        <v>-935.2</v>
      </c>
      <c r="CM91" s="131">
        <v>507</v>
      </c>
      <c r="CN91" s="127">
        <f t="shared" si="106"/>
        <v>2</v>
      </c>
      <c r="CO91" s="18">
        <v>5.04</v>
      </c>
      <c r="CP91" s="59">
        <f t="shared" si="107"/>
        <v>10.08</v>
      </c>
      <c r="CQ91" s="106"/>
      <c r="CR91" s="58">
        <f t="shared" si="167"/>
        <v>-945.28000000000009</v>
      </c>
      <c r="CS91" s="131">
        <v>531</v>
      </c>
      <c r="CT91" s="127">
        <f t="shared" si="109"/>
        <v>24</v>
      </c>
      <c r="CU91" s="18">
        <v>5.04</v>
      </c>
      <c r="CV91" s="59">
        <f t="shared" si="110"/>
        <v>120.96000000000001</v>
      </c>
      <c r="CW91" s="106"/>
      <c r="CX91" s="57">
        <f t="shared" si="168"/>
        <v>-1066.24</v>
      </c>
      <c r="CY91" s="131">
        <v>649</v>
      </c>
      <c r="CZ91" s="127">
        <f t="shared" si="112"/>
        <v>118</v>
      </c>
      <c r="DA91" s="18">
        <v>5.04</v>
      </c>
      <c r="DB91" s="59">
        <f t="shared" si="113"/>
        <v>594.72</v>
      </c>
      <c r="DC91" s="106">
        <v>2600</v>
      </c>
      <c r="DD91" s="111">
        <f t="shared" si="169"/>
        <v>939.04</v>
      </c>
      <c r="DE91" s="131">
        <v>806</v>
      </c>
      <c r="DF91" s="127">
        <f t="shared" si="115"/>
        <v>157</v>
      </c>
      <c r="DG91" s="27">
        <v>5.29</v>
      </c>
      <c r="DH91" s="59">
        <f t="shared" si="116"/>
        <v>830.53</v>
      </c>
      <c r="DI91" s="106"/>
      <c r="DJ91" s="111">
        <f t="shared" si="170"/>
        <v>108.50999999999999</v>
      </c>
    </row>
    <row r="92" spans="1:114" ht="13.9" customHeight="1" x14ac:dyDescent="0.25">
      <c r="A92" s="96" t="s">
        <v>90</v>
      </c>
      <c r="B92" s="5">
        <v>90</v>
      </c>
      <c r="C92" s="24">
        <v>-110.64</v>
      </c>
      <c r="D92" s="2">
        <v>11</v>
      </c>
      <c r="E92" s="2">
        <v>32</v>
      </c>
      <c r="F92" s="2">
        <v>50</v>
      </c>
      <c r="G92" s="2">
        <v>50</v>
      </c>
      <c r="H92" s="2">
        <v>50</v>
      </c>
      <c r="I92" s="2">
        <v>50</v>
      </c>
      <c r="J92" s="2">
        <v>50</v>
      </c>
      <c r="K92" s="2">
        <v>51</v>
      </c>
      <c r="L92" s="2">
        <v>52</v>
      </c>
      <c r="M92" s="2">
        <v>52</v>
      </c>
      <c r="N92" s="2">
        <v>185</v>
      </c>
      <c r="O92" s="2">
        <v>185</v>
      </c>
      <c r="P92" s="2">
        <v>488</v>
      </c>
      <c r="Q92" s="2">
        <v>692</v>
      </c>
      <c r="R92" s="2">
        <v>783</v>
      </c>
      <c r="S92" s="2">
        <v>979</v>
      </c>
      <c r="T92" s="2">
        <v>979</v>
      </c>
      <c r="U92" s="2">
        <v>979</v>
      </c>
      <c r="V92" s="2">
        <v>979</v>
      </c>
      <c r="W92" s="2">
        <v>979</v>
      </c>
      <c r="X92" s="2">
        <v>1233</v>
      </c>
      <c r="Y92" s="2">
        <v>1410</v>
      </c>
      <c r="Z92" s="20">
        <f>Y92-X92</f>
        <v>177</v>
      </c>
      <c r="AA92" s="21">
        <v>4.8099999999999996</v>
      </c>
      <c r="AB92" s="22">
        <f t="shared" si="14"/>
        <v>851.36999999999989</v>
      </c>
      <c r="AC92" s="25">
        <v>3000</v>
      </c>
      <c r="AD92" s="23">
        <f>C92+AC92-AB92</f>
        <v>2037.9900000000002</v>
      </c>
      <c r="AE92" s="49">
        <v>1495</v>
      </c>
      <c r="AF92" s="36">
        <f t="shared" si="132"/>
        <v>85</v>
      </c>
      <c r="AG92" s="27">
        <v>4.8099999999999996</v>
      </c>
      <c r="AH92" s="37">
        <f t="shared" si="146"/>
        <v>408.84999999999997</v>
      </c>
      <c r="AI92" s="53"/>
      <c r="AJ92" s="37">
        <f t="shared" si="156"/>
        <v>1629.1400000000003</v>
      </c>
      <c r="AK92" s="49">
        <v>1624</v>
      </c>
      <c r="AL92" s="36">
        <f t="shared" si="133"/>
        <v>129</v>
      </c>
      <c r="AM92" s="27">
        <v>5.04</v>
      </c>
      <c r="AN92" s="37">
        <f t="shared" si="148"/>
        <v>650.16</v>
      </c>
      <c r="AO92" s="53"/>
      <c r="AP92" s="59">
        <f t="shared" si="157"/>
        <v>978.98000000000036</v>
      </c>
      <c r="AQ92" s="49">
        <v>1853.11</v>
      </c>
      <c r="AR92" s="36">
        <f t="shared" si="134"/>
        <v>229.1099999999999</v>
      </c>
      <c r="AS92" s="27">
        <v>5.04</v>
      </c>
      <c r="AT92" s="37">
        <f t="shared" si="150"/>
        <v>1154.7143999999996</v>
      </c>
      <c r="AU92" s="53"/>
      <c r="AV92" s="58">
        <f t="shared" si="158"/>
        <v>-175.73439999999925</v>
      </c>
      <c r="AW92" s="49">
        <v>1943</v>
      </c>
      <c r="AX92" s="36">
        <f t="shared" si="151"/>
        <v>89.8900000000001</v>
      </c>
      <c r="AY92" s="27">
        <v>5.04</v>
      </c>
      <c r="AZ92" s="37">
        <f t="shared" si="159"/>
        <v>453.04560000000049</v>
      </c>
      <c r="BA92" s="53">
        <v>200</v>
      </c>
      <c r="BB92" s="121">
        <f t="shared" si="160"/>
        <v>-428.77999999999975</v>
      </c>
      <c r="BC92" s="129">
        <v>2153</v>
      </c>
      <c r="BD92" s="125">
        <f t="shared" si="80"/>
        <v>210</v>
      </c>
      <c r="BE92" s="27">
        <v>5.04</v>
      </c>
      <c r="BF92" s="37">
        <f t="shared" si="81"/>
        <v>1058.4000000000001</v>
      </c>
      <c r="BG92" s="53">
        <v>1386.12</v>
      </c>
      <c r="BH92" s="121">
        <f t="shared" si="161"/>
        <v>-101.05999999999995</v>
      </c>
      <c r="BI92" s="129">
        <v>2154</v>
      </c>
      <c r="BJ92" s="125">
        <f t="shared" si="82"/>
        <v>1</v>
      </c>
      <c r="BK92" s="27">
        <v>5.04</v>
      </c>
      <c r="BL92" s="37">
        <f t="shared" si="83"/>
        <v>5.04</v>
      </c>
      <c r="BM92" s="53"/>
      <c r="BN92" s="58">
        <f t="shared" si="162"/>
        <v>-106.09999999999995</v>
      </c>
      <c r="BO92" s="129">
        <v>2154</v>
      </c>
      <c r="BP92" s="125">
        <f t="shared" si="84"/>
        <v>0</v>
      </c>
      <c r="BQ92" s="27">
        <v>5.04</v>
      </c>
      <c r="BR92" s="37">
        <f t="shared" si="85"/>
        <v>0</v>
      </c>
      <c r="BS92" s="53"/>
      <c r="BT92" s="58">
        <f t="shared" si="163"/>
        <v>-106.09999999999995</v>
      </c>
      <c r="BU92" s="129">
        <v>2154</v>
      </c>
      <c r="BV92" s="125">
        <f t="shared" si="86"/>
        <v>0</v>
      </c>
      <c r="BW92" s="27">
        <v>5.04</v>
      </c>
      <c r="BX92" s="37">
        <f t="shared" si="87"/>
        <v>0</v>
      </c>
      <c r="BY92" s="53"/>
      <c r="BZ92" s="58">
        <f t="shared" si="164"/>
        <v>-106.09999999999995</v>
      </c>
      <c r="CA92" s="129">
        <v>2154</v>
      </c>
      <c r="CB92" s="125">
        <f t="shared" si="88"/>
        <v>0</v>
      </c>
      <c r="CC92" s="27">
        <v>5.04</v>
      </c>
      <c r="CD92" s="37">
        <f t="shared" si="89"/>
        <v>0</v>
      </c>
      <c r="CE92" s="53"/>
      <c r="CF92" s="58">
        <f t="shared" si="165"/>
        <v>-106.09999999999995</v>
      </c>
      <c r="CG92" s="131">
        <v>2154</v>
      </c>
      <c r="CH92" s="127">
        <f t="shared" si="90"/>
        <v>0</v>
      </c>
      <c r="CI92" s="18">
        <v>5.04</v>
      </c>
      <c r="CJ92" s="59">
        <f t="shared" si="91"/>
        <v>0</v>
      </c>
      <c r="CK92" s="106"/>
      <c r="CL92" s="58">
        <f t="shared" si="166"/>
        <v>-106.09999999999995</v>
      </c>
      <c r="CM92" s="131">
        <v>2154</v>
      </c>
      <c r="CN92" s="127">
        <f t="shared" si="106"/>
        <v>0</v>
      </c>
      <c r="CO92" s="18">
        <v>5.04</v>
      </c>
      <c r="CP92" s="59">
        <f t="shared" si="107"/>
        <v>0</v>
      </c>
      <c r="CQ92" s="106"/>
      <c r="CR92" s="58">
        <f t="shared" si="167"/>
        <v>-106.09999999999995</v>
      </c>
      <c r="CS92" s="131">
        <v>2241</v>
      </c>
      <c r="CT92" s="127">
        <f t="shared" si="109"/>
        <v>87</v>
      </c>
      <c r="CU92" s="18">
        <v>5.04</v>
      </c>
      <c r="CV92" s="59">
        <f t="shared" si="110"/>
        <v>438.48</v>
      </c>
      <c r="CW92" s="106"/>
      <c r="CX92" s="58">
        <f t="shared" si="168"/>
        <v>-544.57999999999993</v>
      </c>
      <c r="CY92" s="131">
        <v>2387</v>
      </c>
      <c r="CZ92" s="127">
        <f t="shared" si="112"/>
        <v>146</v>
      </c>
      <c r="DA92" s="18">
        <v>5.04</v>
      </c>
      <c r="DB92" s="59">
        <f t="shared" si="113"/>
        <v>735.84</v>
      </c>
      <c r="DC92" s="106">
        <v>4000</v>
      </c>
      <c r="DD92" s="111">
        <f t="shared" si="169"/>
        <v>2719.58</v>
      </c>
      <c r="DE92" s="131">
        <v>2541</v>
      </c>
      <c r="DF92" s="127">
        <f t="shared" si="115"/>
        <v>154</v>
      </c>
      <c r="DG92" s="27">
        <v>5.29</v>
      </c>
      <c r="DH92" s="59">
        <f t="shared" si="116"/>
        <v>814.66</v>
      </c>
      <c r="DI92" s="106"/>
      <c r="DJ92" s="111">
        <f t="shared" si="170"/>
        <v>1904.92</v>
      </c>
    </row>
    <row r="93" spans="1:114" ht="13.9" customHeight="1" x14ac:dyDescent="0.25">
      <c r="A93" s="96" t="s">
        <v>91</v>
      </c>
      <c r="B93" s="5">
        <v>91</v>
      </c>
      <c r="C93" s="23">
        <v>0.81</v>
      </c>
      <c r="D93" s="2"/>
      <c r="E93" s="2"/>
      <c r="F93" s="2"/>
      <c r="G93" s="2"/>
      <c r="H93" s="2"/>
      <c r="I93" s="2"/>
      <c r="J93" s="2"/>
      <c r="K93" s="2"/>
      <c r="L93" s="2">
        <v>1</v>
      </c>
      <c r="M93" s="2">
        <v>1</v>
      </c>
      <c r="N93" s="2">
        <v>3</v>
      </c>
      <c r="O93" s="2">
        <v>3</v>
      </c>
      <c r="P93" s="2">
        <v>3</v>
      </c>
      <c r="Q93" s="2">
        <v>3</v>
      </c>
      <c r="R93" s="2">
        <v>3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0">
        <f>Y93-X93</f>
        <v>0</v>
      </c>
      <c r="AA93" s="21">
        <v>4.8099999999999996</v>
      </c>
      <c r="AB93" s="22">
        <f t="shared" si="14"/>
        <v>0</v>
      </c>
      <c r="AC93" s="22"/>
      <c r="AD93" s="23">
        <f>C93+AC93-AB93</f>
        <v>0.81</v>
      </c>
      <c r="AE93" s="49">
        <v>0</v>
      </c>
      <c r="AF93" s="36">
        <f t="shared" si="132"/>
        <v>0</v>
      </c>
      <c r="AG93" s="27">
        <v>4.8099999999999996</v>
      </c>
      <c r="AH93" s="37">
        <f t="shared" si="146"/>
        <v>0</v>
      </c>
      <c r="AI93" s="53"/>
      <c r="AJ93" s="37">
        <f t="shared" si="156"/>
        <v>0.81</v>
      </c>
      <c r="AK93" s="49">
        <v>0</v>
      </c>
      <c r="AL93" s="36">
        <f t="shared" si="133"/>
        <v>0</v>
      </c>
      <c r="AM93" s="27">
        <v>5.04</v>
      </c>
      <c r="AN93" s="37">
        <f t="shared" si="148"/>
        <v>0</v>
      </c>
      <c r="AO93" s="53"/>
      <c r="AP93" s="59">
        <f t="shared" si="157"/>
        <v>0.81</v>
      </c>
      <c r="AQ93" s="49">
        <v>0</v>
      </c>
      <c r="AR93" s="36">
        <f t="shared" si="134"/>
        <v>0</v>
      </c>
      <c r="AS93" s="27">
        <v>5.04</v>
      </c>
      <c r="AT93" s="37">
        <f t="shared" si="150"/>
        <v>0</v>
      </c>
      <c r="AU93" s="53"/>
      <c r="AV93" s="111">
        <f t="shared" si="158"/>
        <v>0.81</v>
      </c>
      <c r="AW93" s="49"/>
      <c r="AX93" s="36">
        <f t="shared" si="151"/>
        <v>0</v>
      </c>
      <c r="AY93" s="27">
        <v>5.04</v>
      </c>
      <c r="AZ93" s="37">
        <f t="shared" si="159"/>
        <v>0</v>
      </c>
      <c r="BA93" s="53"/>
      <c r="BB93" s="122">
        <f t="shared" si="160"/>
        <v>0.81</v>
      </c>
      <c r="BC93" s="129"/>
      <c r="BD93" s="125">
        <f t="shared" si="80"/>
        <v>0</v>
      </c>
      <c r="BE93" s="27">
        <v>5.04</v>
      </c>
      <c r="BF93" s="37">
        <f t="shared" si="81"/>
        <v>0</v>
      </c>
      <c r="BG93" s="53"/>
      <c r="BH93" s="122">
        <f t="shared" si="161"/>
        <v>0.81</v>
      </c>
      <c r="BI93" s="129"/>
      <c r="BJ93" s="125">
        <f t="shared" si="82"/>
        <v>0</v>
      </c>
      <c r="BK93" s="27">
        <v>5.04</v>
      </c>
      <c r="BL93" s="37">
        <f t="shared" si="83"/>
        <v>0</v>
      </c>
      <c r="BM93" s="53"/>
      <c r="BN93" s="111">
        <f t="shared" si="162"/>
        <v>0.81</v>
      </c>
      <c r="BO93" s="129"/>
      <c r="BP93" s="125">
        <f t="shared" si="84"/>
        <v>0</v>
      </c>
      <c r="BQ93" s="27">
        <v>5.04</v>
      </c>
      <c r="BR93" s="37">
        <f t="shared" si="85"/>
        <v>0</v>
      </c>
      <c r="BS93" s="53"/>
      <c r="BT93" s="111">
        <f t="shared" si="163"/>
        <v>0.81</v>
      </c>
      <c r="BU93" s="129"/>
      <c r="BV93" s="125">
        <f t="shared" si="86"/>
        <v>0</v>
      </c>
      <c r="BW93" s="27">
        <v>5.04</v>
      </c>
      <c r="BX93" s="37">
        <f t="shared" si="87"/>
        <v>0</v>
      </c>
      <c r="BY93" s="53"/>
      <c r="BZ93" s="111">
        <f t="shared" si="164"/>
        <v>0.81</v>
      </c>
      <c r="CA93" s="129"/>
      <c r="CB93" s="125">
        <f t="shared" si="88"/>
        <v>0</v>
      </c>
      <c r="CC93" s="27">
        <v>5.04</v>
      </c>
      <c r="CD93" s="37">
        <f t="shared" si="89"/>
        <v>0</v>
      </c>
      <c r="CE93" s="53"/>
      <c r="CF93" s="111">
        <f t="shared" si="165"/>
        <v>0.81</v>
      </c>
      <c r="CG93" s="129"/>
      <c r="CH93" s="125">
        <f t="shared" si="90"/>
        <v>0</v>
      </c>
      <c r="CI93" s="27">
        <v>5.04</v>
      </c>
      <c r="CJ93" s="37">
        <f t="shared" si="91"/>
        <v>0</v>
      </c>
      <c r="CK93" s="53"/>
      <c r="CL93" s="111">
        <f t="shared" si="166"/>
        <v>0.81</v>
      </c>
      <c r="CM93" s="129"/>
      <c r="CN93" s="125">
        <f t="shared" si="106"/>
        <v>0</v>
      </c>
      <c r="CO93" s="27">
        <v>5.04</v>
      </c>
      <c r="CP93" s="37">
        <f t="shared" si="107"/>
        <v>0</v>
      </c>
      <c r="CQ93" s="53"/>
      <c r="CR93" s="111">
        <f t="shared" si="167"/>
        <v>0.81</v>
      </c>
      <c r="CS93" s="129">
        <v>0</v>
      </c>
      <c r="CT93" s="125">
        <f t="shared" si="109"/>
        <v>0</v>
      </c>
      <c r="CU93" s="27">
        <v>5.04</v>
      </c>
      <c r="CV93" s="37">
        <f t="shared" si="110"/>
        <v>0</v>
      </c>
      <c r="CW93" s="53"/>
      <c r="CX93" s="111">
        <f t="shared" si="168"/>
        <v>0.81</v>
      </c>
      <c r="CY93" s="129">
        <v>0</v>
      </c>
      <c r="CZ93" s="125">
        <f t="shared" si="112"/>
        <v>0</v>
      </c>
      <c r="DA93" s="27">
        <v>5.04</v>
      </c>
      <c r="DB93" s="37">
        <f t="shared" si="113"/>
        <v>0</v>
      </c>
      <c r="DC93" s="53"/>
      <c r="DD93" s="111">
        <f t="shared" si="169"/>
        <v>0.81</v>
      </c>
      <c r="DE93" s="129">
        <v>0</v>
      </c>
      <c r="DF93" s="125">
        <f t="shared" si="115"/>
        <v>0</v>
      </c>
      <c r="DG93" s="27">
        <v>5.29</v>
      </c>
      <c r="DH93" s="37">
        <f t="shared" si="116"/>
        <v>0</v>
      </c>
      <c r="DI93" s="53"/>
      <c r="DJ93" s="111">
        <f t="shared" si="170"/>
        <v>0.81</v>
      </c>
    </row>
    <row r="94" spans="1:114" ht="13.9" customHeight="1" x14ac:dyDescent="0.25">
      <c r="A94" s="96" t="s">
        <v>92</v>
      </c>
      <c r="B94" s="6">
        <v>92</v>
      </c>
      <c r="C94" s="17">
        <v>-7627.07</v>
      </c>
      <c r="D94" s="71">
        <v>108</v>
      </c>
      <c r="E94" s="71">
        <v>132</v>
      </c>
      <c r="F94" s="71">
        <v>154</v>
      </c>
      <c r="G94" s="71">
        <v>155</v>
      </c>
      <c r="H94" s="71">
        <v>155</v>
      </c>
      <c r="I94" s="71">
        <v>155</v>
      </c>
      <c r="J94" s="71">
        <v>155</v>
      </c>
      <c r="K94" s="71">
        <v>282</v>
      </c>
      <c r="L94" s="71">
        <v>448</v>
      </c>
      <c r="M94" s="71">
        <v>635</v>
      </c>
      <c r="N94" s="71">
        <v>820</v>
      </c>
      <c r="O94" s="71">
        <v>1004</v>
      </c>
      <c r="P94" s="71">
        <v>1154</v>
      </c>
      <c r="Q94" s="71">
        <v>1174</v>
      </c>
      <c r="R94" s="71">
        <v>1182</v>
      </c>
      <c r="S94" s="71">
        <v>1192</v>
      </c>
      <c r="T94" s="71">
        <v>1192</v>
      </c>
      <c r="U94" s="71">
        <v>1327</v>
      </c>
      <c r="V94" s="71">
        <v>1336</v>
      </c>
      <c r="W94" s="71">
        <v>1662</v>
      </c>
      <c r="X94" s="71">
        <v>3087</v>
      </c>
      <c r="Y94" s="71">
        <v>3363</v>
      </c>
      <c r="Z94" s="63">
        <f>Y94-X94</f>
        <v>276</v>
      </c>
      <c r="AA94" s="64">
        <v>4.8099999999999996</v>
      </c>
      <c r="AB94" s="65">
        <f t="shared" si="14"/>
        <v>1327.56</v>
      </c>
      <c r="AC94" s="65">
        <v>10000</v>
      </c>
      <c r="AD94" s="17">
        <f>C94+AC94-AB94</f>
        <v>1045.3700000000003</v>
      </c>
      <c r="AE94" s="66">
        <v>3703</v>
      </c>
      <c r="AF94" s="67">
        <f t="shared" si="132"/>
        <v>340</v>
      </c>
      <c r="AG94" s="68">
        <v>4.8099999999999996</v>
      </c>
      <c r="AH94" s="57">
        <f t="shared" si="146"/>
        <v>1635.3999999999999</v>
      </c>
      <c r="AI94" s="69"/>
      <c r="AJ94" s="57">
        <f t="shared" si="156"/>
        <v>-590.02999999999952</v>
      </c>
      <c r="AK94" s="66">
        <v>3902</v>
      </c>
      <c r="AL94" s="67">
        <f t="shared" si="133"/>
        <v>199</v>
      </c>
      <c r="AM94" s="68">
        <v>5.04</v>
      </c>
      <c r="AN94" s="57">
        <f t="shared" si="148"/>
        <v>1002.96</v>
      </c>
      <c r="AO94" s="69">
        <v>2000</v>
      </c>
      <c r="AP94" s="57">
        <f t="shared" si="157"/>
        <v>407.01000000000045</v>
      </c>
      <c r="AQ94" s="66">
        <v>4015.2</v>
      </c>
      <c r="AR94" s="67">
        <f t="shared" si="134"/>
        <v>113.19999999999982</v>
      </c>
      <c r="AS94" s="68">
        <v>5.04</v>
      </c>
      <c r="AT94" s="57">
        <f t="shared" si="150"/>
        <v>570.52799999999911</v>
      </c>
      <c r="AU94" s="69"/>
      <c r="AV94" s="57">
        <f t="shared" si="158"/>
        <v>-163.51799999999866</v>
      </c>
      <c r="AW94" s="66">
        <v>4279</v>
      </c>
      <c r="AX94" s="67">
        <f t="shared" si="151"/>
        <v>263.80000000000018</v>
      </c>
      <c r="AY94" s="68">
        <v>5.04</v>
      </c>
      <c r="AZ94" s="57">
        <f t="shared" si="159"/>
        <v>1329.5520000000008</v>
      </c>
      <c r="BA94" s="69"/>
      <c r="BB94" s="120">
        <f t="shared" si="160"/>
        <v>-1493.0699999999995</v>
      </c>
      <c r="BC94" s="130">
        <v>4598</v>
      </c>
      <c r="BD94" s="126">
        <f t="shared" si="80"/>
        <v>319</v>
      </c>
      <c r="BE94" s="68">
        <v>5.04</v>
      </c>
      <c r="BF94" s="57">
        <f t="shared" si="81"/>
        <v>1607.76</v>
      </c>
      <c r="BG94" s="69">
        <v>3000</v>
      </c>
      <c r="BH94" s="120">
        <f t="shared" si="161"/>
        <v>-100.82999999999947</v>
      </c>
      <c r="BI94" s="130">
        <v>5192</v>
      </c>
      <c r="BJ94" s="126">
        <f t="shared" si="82"/>
        <v>594</v>
      </c>
      <c r="BK94" s="68">
        <v>5.04</v>
      </c>
      <c r="BL94" s="57">
        <f t="shared" si="83"/>
        <v>2993.76</v>
      </c>
      <c r="BM94" s="69"/>
      <c r="BN94" s="57">
        <f t="shared" si="162"/>
        <v>-3094.5899999999997</v>
      </c>
      <c r="BO94" s="130">
        <v>5196</v>
      </c>
      <c r="BP94" s="126">
        <f t="shared" si="84"/>
        <v>4</v>
      </c>
      <c r="BQ94" s="68">
        <v>5.04</v>
      </c>
      <c r="BR94" s="57">
        <f t="shared" si="85"/>
        <v>20.16</v>
      </c>
      <c r="BS94" s="69"/>
      <c r="BT94" s="57">
        <f t="shared" si="163"/>
        <v>-3114.7499999999995</v>
      </c>
      <c r="BU94" s="130">
        <v>5199</v>
      </c>
      <c r="BV94" s="126">
        <f t="shared" si="86"/>
        <v>3</v>
      </c>
      <c r="BW94" s="68">
        <v>5.04</v>
      </c>
      <c r="BX94" s="57">
        <f t="shared" si="87"/>
        <v>15.120000000000001</v>
      </c>
      <c r="BY94" s="69"/>
      <c r="BZ94" s="57">
        <f t="shared" si="164"/>
        <v>-3129.8699999999994</v>
      </c>
      <c r="CA94" s="130">
        <v>5204</v>
      </c>
      <c r="CB94" s="126">
        <f t="shared" si="88"/>
        <v>5</v>
      </c>
      <c r="CC94" s="68">
        <v>5.04</v>
      </c>
      <c r="CD94" s="57">
        <f t="shared" si="89"/>
        <v>25.2</v>
      </c>
      <c r="CE94" s="69"/>
      <c r="CF94" s="57">
        <f t="shared" si="165"/>
        <v>-3155.0699999999993</v>
      </c>
      <c r="CG94" s="131">
        <v>5204</v>
      </c>
      <c r="CH94" s="127">
        <f t="shared" si="90"/>
        <v>0</v>
      </c>
      <c r="CI94" s="18">
        <v>5.04</v>
      </c>
      <c r="CJ94" s="59">
        <f t="shared" si="91"/>
        <v>0</v>
      </c>
      <c r="CK94" s="106"/>
      <c r="CL94" s="57">
        <f t="shared" si="166"/>
        <v>-3155.0699999999993</v>
      </c>
      <c r="CM94" s="131">
        <v>5207</v>
      </c>
      <c r="CN94" s="127">
        <f t="shared" si="106"/>
        <v>3</v>
      </c>
      <c r="CO94" s="18">
        <v>5.04</v>
      </c>
      <c r="CP94" s="59">
        <f t="shared" si="107"/>
        <v>15.120000000000001</v>
      </c>
      <c r="CQ94" s="106">
        <v>4000</v>
      </c>
      <c r="CR94" s="111">
        <f t="shared" si="167"/>
        <v>829.81000000000085</v>
      </c>
      <c r="CS94" s="131">
        <v>5406</v>
      </c>
      <c r="CT94" s="127">
        <f t="shared" si="109"/>
        <v>199</v>
      </c>
      <c r="CU94" s="18">
        <v>5.04</v>
      </c>
      <c r="CV94" s="59">
        <f t="shared" si="110"/>
        <v>1002.96</v>
      </c>
      <c r="CW94" s="106"/>
      <c r="CX94" s="58">
        <f t="shared" si="168"/>
        <v>-173.14999999999918</v>
      </c>
      <c r="CY94" s="131">
        <v>5531</v>
      </c>
      <c r="CZ94" s="127">
        <f t="shared" si="112"/>
        <v>125</v>
      </c>
      <c r="DA94" s="18">
        <v>5.04</v>
      </c>
      <c r="DB94" s="59">
        <f t="shared" si="113"/>
        <v>630</v>
      </c>
      <c r="DC94" s="106">
        <v>1500</v>
      </c>
      <c r="DD94" s="111">
        <f t="shared" si="169"/>
        <v>696.85000000000082</v>
      </c>
      <c r="DE94" s="131">
        <v>5588</v>
      </c>
      <c r="DF94" s="127">
        <f t="shared" si="115"/>
        <v>57</v>
      </c>
      <c r="DG94" s="27">
        <v>5.29</v>
      </c>
      <c r="DH94" s="59">
        <f t="shared" si="116"/>
        <v>301.53000000000003</v>
      </c>
      <c r="DI94" s="106"/>
      <c r="DJ94" s="111">
        <f t="shared" si="170"/>
        <v>395.32000000000079</v>
      </c>
    </row>
    <row r="95" spans="1:114" ht="13.9" customHeight="1" x14ac:dyDescent="0.25">
      <c r="A95" s="96" t="s">
        <v>93</v>
      </c>
      <c r="B95" s="6">
        <v>93</v>
      </c>
      <c r="C95" s="23">
        <v>918.14</v>
      </c>
      <c r="D95" s="2"/>
      <c r="E95" s="2"/>
      <c r="F95" s="2"/>
      <c r="G95" s="2"/>
      <c r="H95" s="2"/>
      <c r="I95" s="2"/>
      <c r="J95" s="2"/>
      <c r="K95" s="2"/>
      <c r="L95" s="2"/>
      <c r="M95" s="2">
        <v>105</v>
      </c>
      <c r="N95" s="2">
        <v>142</v>
      </c>
      <c r="O95" s="2">
        <v>267</v>
      </c>
      <c r="P95" s="2">
        <v>342</v>
      </c>
      <c r="Q95" s="2">
        <v>401</v>
      </c>
      <c r="R95" s="2">
        <v>415</v>
      </c>
      <c r="S95" s="2">
        <v>415</v>
      </c>
      <c r="T95" s="2">
        <v>415</v>
      </c>
      <c r="U95" s="2">
        <v>415</v>
      </c>
      <c r="V95" s="2">
        <v>415</v>
      </c>
      <c r="W95" s="2">
        <v>415</v>
      </c>
      <c r="X95" s="2">
        <v>420</v>
      </c>
      <c r="Y95" s="2">
        <v>559</v>
      </c>
      <c r="Z95" s="20">
        <f>Y95-X95</f>
        <v>139</v>
      </c>
      <c r="AA95" s="21">
        <v>4.8099999999999996</v>
      </c>
      <c r="AB95" s="22">
        <f t="shared" si="14"/>
        <v>668.58999999999992</v>
      </c>
      <c r="AC95" s="25">
        <v>500</v>
      </c>
      <c r="AD95" s="23">
        <f>C95+AC95-AB95</f>
        <v>749.55</v>
      </c>
      <c r="AE95" s="49">
        <v>722</v>
      </c>
      <c r="AF95" s="36">
        <f t="shared" si="132"/>
        <v>163</v>
      </c>
      <c r="AG95" s="27">
        <v>4.8099999999999996</v>
      </c>
      <c r="AH95" s="37">
        <f t="shared" si="146"/>
        <v>784.03</v>
      </c>
      <c r="AI95" s="53">
        <v>300</v>
      </c>
      <c r="AJ95" s="37">
        <f t="shared" si="156"/>
        <v>265.52</v>
      </c>
      <c r="AK95" s="49">
        <v>874</v>
      </c>
      <c r="AL95" s="36">
        <f t="shared" si="133"/>
        <v>152</v>
      </c>
      <c r="AM95" s="27">
        <v>5.04</v>
      </c>
      <c r="AN95" s="37">
        <f t="shared" si="148"/>
        <v>766.08</v>
      </c>
      <c r="AO95" s="53"/>
      <c r="AP95" s="58">
        <f t="shared" si="157"/>
        <v>-500.56000000000006</v>
      </c>
      <c r="AQ95" s="49">
        <v>970</v>
      </c>
      <c r="AR95" s="36">
        <f t="shared" si="134"/>
        <v>96</v>
      </c>
      <c r="AS95" s="27">
        <v>5.04</v>
      </c>
      <c r="AT95" s="37">
        <f t="shared" si="150"/>
        <v>483.84000000000003</v>
      </c>
      <c r="AU95" s="53">
        <v>300</v>
      </c>
      <c r="AV95" s="58">
        <f>AU95-AT95+AP95</f>
        <v>-684.40000000000009</v>
      </c>
      <c r="AW95" s="49">
        <v>1181</v>
      </c>
      <c r="AX95" s="36">
        <f t="shared" si="151"/>
        <v>211</v>
      </c>
      <c r="AY95" s="27">
        <v>5.04</v>
      </c>
      <c r="AZ95" s="37">
        <f t="shared" si="159"/>
        <v>1063.44</v>
      </c>
      <c r="BA95" s="53">
        <v>500</v>
      </c>
      <c r="BB95" s="120">
        <f>BA95-AZ95+AV95</f>
        <v>-1247.8400000000001</v>
      </c>
      <c r="BC95" s="129">
        <v>1581</v>
      </c>
      <c r="BD95" s="125">
        <f t="shared" si="80"/>
        <v>400</v>
      </c>
      <c r="BE95" s="27">
        <v>5.04</v>
      </c>
      <c r="BF95" s="37">
        <f t="shared" si="81"/>
        <v>2016</v>
      </c>
      <c r="BG95" s="53">
        <v>2000</v>
      </c>
      <c r="BH95" s="120">
        <f>BG95-BF95+BB95</f>
        <v>-1263.8400000000001</v>
      </c>
      <c r="BI95" s="129">
        <v>1583</v>
      </c>
      <c r="BJ95" s="125">
        <f t="shared" si="82"/>
        <v>2</v>
      </c>
      <c r="BK95" s="27">
        <v>5.04</v>
      </c>
      <c r="BL95" s="37">
        <f t="shared" si="83"/>
        <v>10.08</v>
      </c>
      <c r="BM95" s="53"/>
      <c r="BN95" s="57">
        <f>BM95-BL95+BH95</f>
        <v>-1273.92</v>
      </c>
      <c r="BO95" s="129">
        <v>1583</v>
      </c>
      <c r="BP95" s="125">
        <f t="shared" si="84"/>
        <v>0</v>
      </c>
      <c r="BQ95" s="27">
        <v>5.04</v>
      </c>
      <c r="BR95" s="37">
        <f t="shared" si="85"/>
        <v>0</v>
      </c>
      <c r="BS95" s="53">
        <v>1000</v>
      </c>
      <c r="BT95" s="58">
        <f>BS95-BR95+BN95</f>
        <v>-273.92000000000007</v>
      </c>
      <c r="BU95" s="129">
        <v>1683</v>
      </c>
      <c r="BV95" s="125">
        <f t="shared" si="86"/>
        <v>100</v>
      </c>
      <c r="BW95" s="27">
        <v>5.04</v>
      </c>
      <c r="BX95" s="37">
        <f t="shared" si="87"/>
        <v>504</v>
      </c>
      <c r="BY95" s="53"/>
      <c r="BZ95" s="58">
        <f>BY95-BX95+BT95</f>
        <v>-777.92000000000007</v>
      </c>
      <c r="CA95" s="129">
        <v>1683</v>
      </c>
      <c r="CB95" s="125">
        <f t="shared" si="88"/>
        <v>0</v>
      </c>
      <c r="CC95" s="27">
        <v>5.04</v>
      </c>
      <c r="CD95" s="37">
        <f t="shared" si="89"/>
        <v>0</v>
      </c>
      <c r="CE95" s="53"/>
      <c r="CF95" s="58">
        <f>CE95-CD95+BZ95</f>
        <v>-777.92000000000007</v>
      </c>
      <c r="CG95" s="131">
        <v>1683</v>
      </c>
      <c r="CH95" s="127">
        <f t="shared" si="90"/>
        <v>0</v>
      </c>
      <c r="CI95" s="18">
        <v>5.04</v>
      </c>
      <c r="CJ95" s="59">
        <f t="shared" si="91"/>
        <v>0</v>
      </c>
      <c r="CK95" s="106"/>
      <c r="CL95" s="58">
        <f>CK95-CJ95+CF95</f>
        <v>-777.92000000000007</v>
      </c>
      <c r="CM95" s="131">
        <v>1683</v>
      </c>
      <c r="CN95" s="127">
        <f t="shared" si="106"/>
        <v>0</v>
      </c>
      <c r="CO95" s="18">
        <v>5.04</v>
      </c>
      <c r="CP95" s="59">
        <f t="shared" si="107"/>
        <v>0</v>
      </c>
      <c r="CQ95" s="106">
        <v>500</v>
      </c>
      <c r="CR95" s="58">
        <f>CQ95-CP95+CL95</f>
        <v>-277.92000000000007</v>
      </c>
      <c r="CS95" s="131">
        <v>1849</v>
      </c>
      <c r="CT95" s="127">
        <f t="shared" si="109"/>
        <v>166</v>
      </c>
      <c r="CU95" s="18">
        <v>5.04</v>
      </c>
      <c r="CV95" s="59">
        <f t="shared" si="110"/>
        <v>836.64</v>
      </c>
      <c r="CW95" s="106">
        <v>1000</v>
      </c>
      <c r="CX95" s="58">
        <f>CW95-CV95+CR95</f>
        <v>-114.56000000000006</v>
      </c>
      <c r="CY95" s="131">
        <v>2072</v>
      </c>
      <c r="CZ95" s="127">
        <f t="shared" si="112"/>
        <v>223</v>
      </c>
      <c r="DA95" s="18">
        <v>5.04</v>
      </c>
      <c r="DB95" s="59">
        <f t="shared" si="113"/>
        <v>1123.92</v>
      </c>
      <c r="DC95" s="106">
        <v>700</v>
      </c>
      <c r="DD95" s="58">
        <f>DC95-DB95+CX95</f>
        <v>-538.48000000000013</v>
      </c>
      <c r="DE95" s="131">
        <v>2133</v>
      </c>
      <c r="DF95" s="127">
        <f t="shared" si="115"/>
        <v>61</v>
      </c>
      <c r="DG95" s="27">
        <v>5.29</v>
      </c>
      <c r="DH95" s="59">
        <f t="shared" si="116"/>
        <v>322.69</v>
      </c>
      <c r="DI95" s="106">
        <v>1000</v>
      </c>
      <c r="DJ95" s="111">
        <f>DI95-DH95+DD95</f>
        <v>138.82999999999981</v>
      </c>
    </row>
    <row r="96" spans="1:114" s="108" customFormat="1" ht="13.9" customHeight="1" x14ac:dyDescent="0.25">
      <c r="A96" s="96" t="s">
        <v>94</v>
      </c>
      <c r="B96" s="6">
        <v>94</v>
      </c>
      <c r="C96" s="101">
        <v>-8495.91</v>
      </c>
      <c r="D96" s="2"/>
      <c r="E96" s="2"/>
      <c r="F96" s="2"/>
      <c r="G96" s="2"/>
      <c r="H96" s="2"/>
      <c r="I96" s="2"/>
      <c r="J96" s="2"/>
      <c r="K96" s="2"/>
      <c r="L96" s="2">
        <v>388</v>
      </c>
      <c r="M96" s="2">
        <v>617</v>
      </c>
      <c r="N96" s="2">
        <v>836</v>
      </c>
      <c r="O96" s="2">
        <v>872</v>
      </c>
      <c r="P96" s="2">
        <v>889</v>
      </c>
      <c r="Q96" s="2">
        <v>1109</v>
      </c>
      <c r="R96" s="2">
        <v>1191</v>
      </c>
      <c r="S96" s="2">
        <v>1199</v>
      </c>
      <c r="T96" s="2">
        <v>1199</v>
      </c>
      <c r="U96" s="2">
        <v>1199</v>
      </c>
      <c r="V96" s="2">
        <v>2180</v>
      </c>
      <c r="W96" s="2">
        <v>2836</v>
      </c>
      <c r="X96" s="2">
        <v>3123</v>
      </c>
      <c r="Y96" s="2">
        <v>3510</v>
      </c>
      <c r="Z96" s="6">
        <f>Y96-X96</f>
        <v>387</v>
      </c>
      <c r="AA96" s="102">
        <v>4.8099999999999996</v>
      </c>
      <c r="AB96" s="103">
        <f t="shared" si="14"/>
        <v>1861.4699999999998</v>
      </c>
      <c r="AC96" s="103">
        <v>7000</v>
      </c>
      <c r="AD96" s="101">
        <f>C96+AC96-AB96</f>
        <v>-3357.3799999999997</v>
      </c>
      <c r="AE96" s="104">
        <v>3765</v>
      </c>
      <c r="AF96" s="105">
        <f t="shared" si="132"/>
        <v>255</v>
      </c>
      <c r="AG96" s="18">
        <v>4.8099999999999996</v>
      </c>
      <c r="AH96" s="59">
        <f t="shared" si="146"/>
        <v>1226.55</v>
      </c>
      <c r="AI96" s="106"/>
      <c r="AJ96" s="59">
        <f t="shared" si="156"/>
        <v>-4583.9299999999994</v>
      </c>
      <c r="AK96" s="104">
        <v>3928</v>
      </c>
      <c r="AL96" s="105">
        <f t="shared" si="133"/>
        <v>163</v>
      </c>
      <c r="AM96" s="18">
        <v>5.04</v>
      </c>
      <c r="AN96" s="59">
        <f t="shared" si="148"/>
        <v>821.52</v>
      </c>
      <c r="AO96" s="107" t="s">
        <v>30</v>
      </c>
      <c r="AP96" s="57">
        <f>-AN96+AJ96</f>
        <v>-5405.4499999999989</v>
      </c>
      <c r="AQ96" s="104">
        <v>4020.2</v>
      </c>
      <c r="AR96" s="105">
        <f t="shared" si="134"/>
        <v>92.199999999999818</v>
      </c>
      <c r="AS96" s="18">
        <v>5.04</v>
      </c>
      <c r="AT96" s="59">
        <f t="shared" si="150"/>
        <v>464.68799999999908</v>
      </c>
      <c r="AU96" s="110">
        <v>5000</v>
      </c>
      <c r="AV96" s="58">
        <f t="shared" si="158"/>
        <v>-870.1379999999981</v>
      </c>
      <c r="AW96" s="104">
        <v>4200</v>
      </c>
      <c r="AX96" s="105">
        <f t="shared" si="151"/>
        <v>179.80000000000018</v>
      </c>
      <c r="AY96" s="18">
        <v>5.04</v>
      </c>
      <c r="AZ96" s="59">
        <f t="shared" si="159"/>
        <v>906.19200000000092</v>
      </c>
      <c r="BA96" s="110"/>
      <c r="BB96" s="120">
        <f t="shared" ref="BB96:BB132" si="171">BA96-AZ96+AV96</f>
        <v>-1776.329999999999</v>
      </c>
      <c r="BC96" s="130">
        <v>4773</v>
      </c>
      <c r="BD96" s="126">
        <f t="shared" si="80"/>
        <v>573</v>
      </c>
      <c r="BE96" s="68">
        <v>5.04</v>
      </c>
      <c r="BF96" s="57">
        <f t="shared" si="81"/>
        <v>2887.92</v>
      </c>
      <c r="BG96" s="117"/>
      <c r="BH96" s="120">
        <f t="shared" ref="BH96:BH132" si="172">BG96-BF96+BB96</f>
        <v>-4664.2499999999991</v>
      </c>
      <c r="BI96" s="130">
        <v>5872</v>
      </c>
      <c r="BJ96" s="126">
        <f t="shared" si="82"/>
        <v>1099</v>
      </c>
      <c r="BK96" s="68">
        <v>5.04</v>
      </c>
      <c r="BL96" s="57">
        <f t="shared" si="83"/>
        <v>5538.96</v>
      </c>
      <c r="BM96" s="117"/>
      <c r="BN96" s="57">
        <f t="shared" ref="BN96:BN101" si="173">BM96-BL96+BH96</f>
        <v>-10203.209999999999</v>
      </c>
      <c r="BO96" s="130">
        <v>6189</v>
      </c>
      <c r="BP96" s="126">
        <f t="shared" si="84"/>
        <v>317</v>
      </c>
      <c r="BQ96" s="68">
        <v>5.04</v>
      </c>
      <c r="BR96" s="57">
        <f t="shared" si="85"/>
        <v>1597.68</v>
      </c>
      <c r="BS96" s="117"/>
      <c r="BT96" s="57">
        <f t="shared" ref="BT96:BT101" si="174">BS96-BR96+BN96</f>
        <v>-11800.89</v>
      </c>
      <c r="BU96" s="130">
        <v>7531</v>
      </c>
      <c r="BV96" s="126">
        <f t="shared" si="86"/>
        <v>1342</v>
      </c>
      <c r="BW96" s="68">
        <v>5.04</v>
      </c>
      <c r="BX96" s="57">
        <f t="shared" si="87"/>
        <v>6763.68</v>
      </c>
      <c r="BY96" s="117"/>
      <c r="BZ96" s="57">
        <f t="shared" ref="BZ96:BZ101" si="175">BY96-BX96+BT96</f>
        <v>-18564.57</v>
      </c>
      <c r="CA96" s="130">
        <v>7821</v>
      </c>
      <c r="CB96" s="126">
        <f t="shared" si="88"/>
        <v>290</v>
      </c>
      <c r="CC96" s="68">
        <v>5.04</v>
      </c>
      <c r="CD96" s="57">
        <f t="shared" si="89"/>
        <v>1461.6</v>
      </c>
      <c r="CE96" s="117"/>
      <c r="CF96" s="57">
        <f t="shared" ref="CF96:CF101" si="176">CE96-CD96+BZ96</f>
        <v>-20026.169999999998</v>
      </c>
      <c r="CG96" s="130">
        <v>8537</v>
      </c>
      <c r="CH96" s="126">
        <f t="shared" si="90"/>
        <v>716</v>
      </c>
      <c r="CI96" s="68">
        <v>5.04</v>
      </c>
      <c r="CJ96" s="57">
        <f t="shared" si="91"/>
        <v>3608.64</v>
      </c>
      <c r="CK96" s="117"/>
      <c r="CL96" s="57">
        <f t="shared" ref="CL96:CL101" si="177">CK96-CJ96+CF96</f>
        <v>-23634.809999999998</v>
      </c>
      <c r="CM96" s="130">
        <v>8745</v>
      </c>
      <c r="CN96" s="126">
        <f t="shared" si="106"/>
        <v>208</v>
      </c>
      <c r="CO96" s="68">
        <v>5.04</v>
      </c>
      <c r="CP96" s="57">
        <f t="shared" si="107"/>
        <v>1048.32</v>
      </c>
      <c r="CQ96" s="117"/>
      <c r="CR96" s="57">
        <f t="shared" ref="CR96:CR101" si="178">CQ96-CP96+CL96</f>
        <v>-24683.129999999997</v>
      </c>
      <c r="CS96" s="130">
        <v>8925</v>
      </c>
      <c r="CT96" s="126">
        <f t="shared" si="109"/>
        <v>180</v>
      </c>
      <c r="CU96" s="68">
        <v>5.04</v>
      </c>
      <c r="CV96" s="57">
        <f t="shared" si="110"/>
        <v>907.2</v>
      </c>
      <c r="CW96" s="117">
        <v>19000</v>
      </c>
      <c r="CX96" s="57">
        <f t="shared" ref="CX96:CX101" si="179">CW96-CV96+CR96</f>
        <v>-6590.3299999999981</v>
      </c>
      <c r="CY96" s="130">
        <v>9110</v>
      </c>
      <c r="CZ96" s="126">
        <f t="shared" si="112"/>
        <v>185</v>
      </c>
      <c r="DA96" s="68">
        <v>5.04</v>
      </c>
      <c r="DB96" s="57">
        <f t="shared" si="113"/>
        <v>932.4</v>
      </c>
      <c r="DC96" s="117"/>
      <c r="DD96" s="57">
        <f t="shared" ref="DD96:DD101" si="180">DC96-DB96+CX96</f>
        <v>-7522.7299999999977</v>
      </c>
      <c r="DE96" s="131">
        <v>9182</v>
      </c>
      <c r="DF96" s="127">
        <f t="shared" si="115"/>
        <v>72</v>
      </c>
      <c r="DG96" s="18">
        <v>5.29</v>
      </c>
      <c r="DH96" s="59">
        <f t="shared" si="116"/>
        <v>380.88</v>
      </c>
      <c r="DI96" s="110">
        <v>7000</v>
      </c>
      <c r="DJ96" s="58">
        <f t="shared" ref="DJ96:DJ101" si="181">DI96-DH96+DD96</f>
        <v>-903.60999999999785</v>
      </c>
    </row>
    <row r="97" spans="1:114" ht="13.9" customHeight="1" x14ac:dyDescent="0.25">
      <c r="A97" s="96" t="s">
        <v>95</v>
      </c>
      <c r="B97" s="28">
        <v>95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132"/>
        <v>0</v>
      </c>
      <c r="AG97" s="27">
        <v>4.8099999999999996</v>
      </c>
      <c r="AH97" s="37">
        <f t="shared" si="146"/>
        <v>0</v>
      </c>
      <c r="AI97" s="53"/>
      <c r="AJ97" s="37">
        <f t="shared" si="156"/>
        <v>0</v>
      </c>
      <c r="AK97" s="49">
        <v>2</v>
      </c>
      <c r="AL97" s="36">
        <f t="shared" si="133"/>
        <v>2</v>
      </c>
      <c r="AM97" s="27">
        <v>5.04</v>
      </c>
      <c r="AN97" s="37">
        <f t="shared" si="148"/>
        <v>10.08</v>
      </c>
      <c r="AO97" s="53"/>
      <c r="AP97" s="58">
        <f t="shared" si="157"/>
        <v>-10.08</v>
      </c>
      <c r="AQ97" s="49">
        <v>2.61</v>
      </c>
      <c r="AR97" s="36">
        <f t="shared" si="134"/>
        <v>0.60999999999999988</v>
      </c>
      <c r="AS97" s="27">
        <v>5.04</v>
      </c>
      <c r="AT97" s="37">
        <f t="shared" si="150"/>
        <v>3.0743999999999994</v>
      </c>
      <c r="AU97" s="53"/>
      <c r="AV97" s="58">
        <f t="shared" si="158"/>
        <v>-13.154399999999999</v>
      </c>
      <c r="AW97" s="104">
        <v>2.61</v>
      </c>
      <c r="AX97" s="36">
        <f t="shared" si="151"/>
        <v>0</v>
      </c>
      <c r="AY97" s="27">
        <v>5.04</v>
      </c>
      <c r="AZ97" s="37">
        <f t="shared" si="159"/>
        <v>0</v>
      </c>
      <c r="BA97" s="53"/>
      <c r="BB97" s="121">
        <f t="shared" si="171"/>
        <v>-13.154399999999999</v>
      </c>
      <c r="BC97" s="131">
        <v>4</v>
      </c>
      <c r="BD97" s="125">
        <f t="shared" si="80"/>
        <v>1.3900000000000001</v>
      </c>
      <c r="BE97" s="27">
        <v>5.04</v>
      </c>
      <c r="BF97" s="37">
        <f t="shared" si="81"/>
        <v>7.0056000000000003</v>
      </c>
      <c r="BG97" s="53"/>
      <c r="BH97" s="121">
        <f t="shared" si="172"/>
        <v>-20.16</v>
      </c>
      <c r="BI97" s="131">
        <v>5</v>
      </c>
      <c r="BJ97" s="125">
        <f t="shared" si="82"/>
        <v>1</v>
      </c>
      <c r="BK97" s="27">
        <v>5.04</v>
      </c>
      <c r="BL97" s="37">
        <f t="shared" si="83"/>
        <v>5.04</v>
      </c>
      <c r="BM97" s="53"/>
      <c r="BN97" s="58">
        <f t="shared" si="173"/>
        <v>-25.2</v>
      </c>
      <c r="BO97" s="131">
        <v>5</v>
      </c>
      <c r="BP97" s="125">
        <f t="shared" si="84"/>
        <v>0</v>
      </c>
      <c r="BQ97" s="27">
        <v>5.04</v>
      </c>
      <c r="BR97" s="37">
        <f t="shared" si="85"/>
        <v>0</v>
      </c>
      <c r="BS97" s="53"/>
      <c r="BT97" s="58">
        <f t="shared" si="174"/>
        <v>-25.2</v>
      </c>
      <c r="BU97" s="131">
        <v>5</v>
      </c>
      <c r="BV97" s="125">
        <f t="shared" si="86"/>
        <v>0</v>
      </c>
      <c r="BW97" s="27">
        <v>5.04</v>
      </c>
      <c r="BX97" s="37">
        <f t="shared" si="87"/>
        <v>0</v>
      </c>
      <c r="BY97" s="53"/>
      <c r="BZ97" s="58">
        <f t="shared" si="175"/>
        <v>-25.2</v>
      </c>
      <c r="CA97" s="131">
        <v>5</v>
      </c>
      <c r="CB97" s="125">
        <f t="shared" si="88"/>
        <v>0</v>
      </c>
      <c r="CC97" s="27">
        <v>5.04</v>
      </c>
      <c r="CD97" s="37">
        <f t="shared" si="89"/>
        <v>0</v>
      </c>
      <c r="CE97" s="53"/>
      <c r="CF97" s="58">
        <f t="shared" si="176"/>
        <v>-25.2</v>
      </c>
      <c r="CG97" s="131">
        <v>5</v>
      </c>
      <c r="CH97" s="127">
        <f t="shared" si="90"/>
        <v>0</v>
      </c>
      <c r="CI97" s="18">
        <v>5.04</v>
      </c>
      <c r="CJ97" s="59">
        <f t="shared" si="91"/>
        <v>0</v>
      </c>
      <c r="CK97" s="106"/>
      <c r="CL97" s="58">
        <f t="shared" si="177"/>
        <v>-25.2</v>
      </c>
      <c r="CM97" s="131">
        <v>5</v>
      </c>
      <c r="CN97" s="127">
        <f t="shared" si="106"/>
        <v>0</v>
      </c>
      <c r="CO97" s="18">
        <v>5.04</v>
      </c>
      <c r="CP97" s="59">
        <f t="shared" si="107"/>
        <v>0</v>
      </c>
      <c r="CQ97" s="106"/>
      <c r="CR97" s="58">
        <f t="shared" si="178"/>
        <v>-25.2</v>
      </c>
      <c r="CS97" s="131">
        <v>5</v>
      </c>
      <c r="CT97" s="127">
        <f t="shared" si="109"/>
        <v>0</v>
      </c>
      <c r="CU97" s="18">
        <v>5.04</v>
      </c>
      <c r="CV97" s="59">
        <f t="shared" si="110"/>
        <v>0</v>
      </c>
      <c r="CW97" s="106"/>
      <c r="CX97" s="58">
        <f t="shared" si="179"/>
        <v>-25.2</v>
      </c>
      <c r="CY97" s="131">
        <v>7</v>
      </c>
      <c r="CZ97" s="127">
        <f t="shared" si="112"/>
        <v>2</v>
      </c>
      <c r="DA97" s="18">
        <v>5.04</v>
      </c>
      <c r="DB97" s="59">
        <f t="shared" si="113"/>
        <v>10.08</v>
      </c>
      <c r="DC97" s="106"/>
      <c r="DD97" s="58">
        <f t="shared" si="180"/>
        <v>-35.28</v>
      </c>
      <c r="DE97" s="131">
        <v>8</v>
      </c>
      <c r="DF97" s="127">
        <f t="shared" si="115"/>
        <v>1</v>
      </c>
      <c r="DG97" s="27">
        <v>5.29</v>
      </c>
      <c r="DH97" s="59">
        <f t="shared" si="116"/>
        <v>5.29</v>
      </c>
      <c r="DI97" s="106"/>
      <c r="DJ97" s="58">
        <f t="shared" si="181"/>
        <v>-40.57</v>
      </c>
    </row>
    <row r="98" spans="1:114" ht="13.9" hidden="1" customHeight="1" x14ac:dyDescent="0.25">
      <c r="A98" s="100"/>
      <c r="B98" s="9">
        <v>96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132"/>
        <v>0</v>
      </c>
      <c r="AG98" s="27">
        <v>4.8099999999999996</v>
      </c>
      <c r="AH98" s="37">
        <f t="shared" si="146"/>
        <v>0</v>
      </c>
      <c r="AI98" s="53"/>
      <c r="AJ98" s="37">
        <f t="shared" si="156"/>
        <v>0</v>
      </c>
      <c r="AK98" s="49"/>
      <c r="AL98" s="36">
        <f t="shared" si="133"/>
        <v>0</v>
      </c>
      <c r="AM98" s="27">
        <v>5.04</v>
      </c>
      <c r="AN98" s="37">
        <f t="shared" si="148"/>
        <v>0</v>
      </c>
      <c r="AO98" s="53"/>
      <c r="AP98" s="59">
        <f t="shared" si="157"/>
        <v>0</v>
      </c>
      <c r="AQ98" s="49"/>
      <c r="AR98" s="36">
        <f t="shared" si="134"/>
        <v>0</v>
      </c>
      <c r="AS98" s="27">
        <v>5.04</v>
      </c>
      <c r="AT98" s="37">
        <f t="shared" si="150"/>
        <v>0</v>
      </c>
      <c r="AU98" s="53"/>
      <c r="AV98" s="59">
        <f t="shared" si="158"/>
        <v>0</v>
      </c>
      <c r="AW98" s="49"/>
      <c r="AX98" s="36">
        <f t="shared" si="151"/>
        <v>0</v>
      </c>
      <c r="AY98" s="27">
        <v>5.04</v>
      </c>
      <c r="AZ98" s="37">
        <f t="shared" si="159"/>
        <v>0</v>
      </c>
      <c r="BA98" s="53"/>
      <c r="BB98" s="122">
        <f t="shared" si="171"/>
        <v>0</v>
      </c>
      <c r="BC98" s="129"/>
      <c r="BD98" s="125">
        <f t="shared" si="80"/>
        <v>0</v>
      </c>
      <c r="BE98" s="27">
        <v>5.04</v>
      </c>
      <c r="BF98" s="37">
        <f t="shared" si="81"/>
        <v>0</v>
      </c>
      <c r="BG98" s="53"/>
      <c r="BH98" s="122">
        <f t="shared" si="172"/>
        <v>0</v>
      </c>
      <c r="BI98" s="129"/>
      <c r="BJ98" s="125">
        <f t="shared" si="82"/>
        <v>0</v>
      </c>
      <c r="BK98" s="27">
        <v>5.04</v>
      </c>
      <c r="BL98" s="37">
        <f t="shared" si="83"/>
        <v>0</v>
      </c>
      <c r="BM98" s="53"/>
      <c r="BN98" s="111">
        <f t="shared" si="173"/>
        <v>0</v>
      </c>
      <c r="BO98" s="129"/>
      <c r="BP98" s="125">
        <f t="shared" si="84"/>
        <v>0</v>
      </c>
      <c r="BQ98" s="27">
        <v>5.04</v>
      </c>
      <c r="BR98" s="37">
        <f t="shared" si="85"/>
        <v>0</v>
      </c>
      <c r="BS98" s="53"/>
      <c r="BT98" s="111">
        <f t="shared" si="174"/>
        <v>0</v>
      </c>
      <c r="BU98" s="129"/>
      <c r="BV98" s="125">
        <f t="shared" si="86"/>
        <v>0</v>
      </c>
      <c r="BW98" s="27">
        <v>5.04</v>
      </c>
      <c r="BX98" s="37">
        <f t="shared" si="87"/>
        <v>0</v>
      </c>
      <c r="BY98" s="53"/>
      <c r="BZ98" s="111">
        <f t="shared" si="175"/>
        <v>0</v>
      </c>
      <c r="CA98" s="129"/>
      <c r="CB98" s="125">
        <f t="shared" si="88"/>
        <v>0</v>
      </c>
      <c r="CC98" s="27">
        <v>5.04</v>
      </c>
      <c r="CD98" s="37">
        <f t="shared" si="89"/>
        <v>0</v>
      </c>
      <c r="CE98" s="53"/>
      <c r="CF98" s="111">
        <f t="shared" si="176"/>
        <v>0</v>
      </c>
      <c r="CG98" s="129"/>
      <c r="CH98" s="125">
        <f t="shared" si="90"/>
        <v>0</v>
      </c>
      <c r="CI98" s="27">
        <v>5.04</v>
      </c>
      <c r="CJ98" s="37">
        <f t="shared" si="91"/>
        <v>0</v>
      </c>
      <c r="CK98" s="53"/>
      <c r="CL98" s="111">
        <f t="shared" si="177"/>
        <v>0</v>
      </c>
      <c r="CM98" s="129"/>
      <c r="CN98" s="125">
        <f t="shared" si="106"/>
        <v>0</v>
      </c>
      <c r="CO98" s="27">
        <v>5.04</v>
      </c>
      <c r="CP98" s="37">
        <f t="shared" si="107"/>
        <v>0</v>
      </c>
      <c r="CQ98" s="53"/>
      <c r="CR98" s="111">
        <f t="shared" si="178"/>
        <v>0</v>
      </c>
      <c r="CS98" s="129"/>
      <c r="CT98" s="125">
        <f t="shared" si="109"/>
        <v>0</v>
      </c>
      <c r="CU98" s="27">
        <v>5.04</v>
      </c>
      <c r="CV98" s="37">
        <f t="shared" si="110"/>
        <v>0</v>
      </c>
      <c r="CW98" s="53"/>
      <c r="CX98" s="111">
        <f t="shared" si="179"/>
        <v>0</v>
      </c>
      <c r="CY98" s="129"/>
      <c r="CZ98" s="125">
        <f t="shared" si="112"/>
        <v>0</v>
      </c>
      <c r="DA98" s="27">
        <v>5.04</v>
      </c>
      <c r="DB98" s="59">
        <f t="shared" si="113"/>
        <v>0</v>
      </c>
      <c r="DC98" s="53"/>
      <c r="DD98" s="111">
        <f t="shared" si="180"/>
        <v>0</v>
      </c>
      <c r="DE98" s="129"/>
      <c r="DF98" s="125">
        <f t="shared" si="115"/>
        <v>0</v>
      </c>
      <c r="DG98" s="27">
        <v>5.29</v>
      </c>
      <c r="DH98" s="59">
        <f t="shared" si="116"/>
        <v>0</v>
      </c>
      <c r="DI98" s="53"/>
      <c r="DJ98" s="111">
        <f t="shared" si="181"/>
        <v>0</v>
      </c>
    </row>
    <row r="99" spans="1:114" ht="13.9" customHeight="1" x14ac:dyDescent="0.25">
      <c r="A99" s="96" t="s">
        <v>148</v>
      </c>
      <c r="B99" s="115">
        <v>97</v>
      </c>
      <c r="C99" s="8"/>
      <c r="D99" s="9"/>
      <c r="E99" s="10"/>
      <c r="F99" s="10"/>
      <c r="G99" s="10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8"/>
      <c r="Y99" s="8"/>
      <c r="Z99" s="9"/>
      <c r="AA99" s="9"/>
      <c r="AB99" s="8"/>
      <c r="AC99" s="14"/>
      <c r="AD99" s="8"/>
      <c r="AE99" s="49"/>
      <c r="AF99" s="36">
        <f t="shared" si="132"/>
        <v>0</v>
      </c>
      <c r="AG99" s="27">
        <v>4.8099999999999996</v>
      </c>
      <c r="AH99" s="37">
        <f t="shared" si="146"/>
        <v>0</v>
      </c>
      <c r="AI99" s="53"/>
      <c r="AJ99" s="37">
        <f t="shared" si="156"/>
        <v>0</v>
      </c>
      <c r="AK99" s="49"/>
      <c r="AL99" s="36">
        <f t="shared" si="133"/>
        <v>0</v>
      </c>
      <c r="AM99" s="27">
        <v>5.04</v>
      </c>
      <c r="AN99" s="37">
        <f t="shared" si="148"/>
        <v>0</v>
      </c>
      <c r="AO99" s="53"/>
      <c r="AP99" s="59">
        <f t="shared" si="157"/>
        <v>0</v>
      </c>
      <c r="AQ99" s="49"/>
      <c r="AR99" s="36">
        <f t="shared" si="134"/>
        <v>0</v>
      </c>
      <c r="AS99" s="27">
        <v>5.04</v>
      </c>
      <c r="AT99" s="37">
        <f t="shared" si="150"/>
        <v>0</v>
      </c>
      <c r="AU99" s="53"/>
      <c r="AV99" s="59">
        <f t="shared" si="158"/>
        <v>0</v>
      </c>
      <c r="AW99" s="49"/>
      <c r="AX99" s="36">
        <f t="shared" si="151"/>
        <v>0</v>
      </c>
      <c r="AY99" s="27">
        <v>5.04</v>
      </c>
      <c r="AZ99" s="37">
        <f t="shared" si="159"/>
        <v>0</v>
      </c>
      <c r="BA99" s="53"/>
      <c r="BB99" s="122">
        <f t="shared" si="171"/>
        <v>0</v>
      </c>
      <c r="BC99" s="129"/>
      <c r="BD99" s="125">
        <f t="shared" si="80"/>
        <v>0</v>
      </c>
      <c r="BE99" s="27">
        <v>5.04</v>
      </c>
      <c r="BF99" s="37">
        <f t="shared" si="81"/>
        <v>0</v>
      </c>
      <c r="BG99" s="53"/>
      <c r="BH99" s="122">
        <f t="shared" si="172"/>
        <v>0</v>
      </c>
      <c r="BI99" s="129"/>
      <c r="BJ99" s="125">
        <f t="shared" si="82"/>
        <v>0</v>
      </c>
      <c r="BK99" s="27">
        <v>5.04</v>
      </c>
      <c r="BL99" s="37">
        <f t="shared" si="83"/>
        <v>0</v>
      </c>
      <c r="BM99" s="53"/>
      <c r="BN99" s="111">
        <f t="shared" si="173"/>
        <v>0</v>
      </c>
      <c r="BO99" s="129"/>
      <c r="BP99" s="125">
        <f t="shared" si="84"/>
        <v>0</v>
      </c>
      <c r="BQ99" s="27">
        <v>5.04</v>
      </c>
      <c r="BR99" s="37">
        <f t="shared" si="85"/>
        <v>0</v>
      </c>
      <c r="BS99" s="53"/>
      <c r="BT99" s="111">
        <f t="shared" si="174"/>
        <v>0</v>
      </c>
      <c r="BU99" s="129"/>
      <c r="BV99" s="125">
        <f t="shared" si="86"/>
        <v>0</v>
      </c>
      <c r="BW99" s="27">
        <v>5.04</v>
      </c>
      <c r="BX99" s="37">
        <f t="shared" si="87"/>
        <v>0</v>
      </c>
      <c r="BY99" s="53"/>
      <c r="BZ99" s="111">
        <f t="shared" si="175"/>
        <v>0</v>
      </c>
      <c r="CA99" s="129"/>
      <c r="CB99" s="125">
        <f t="shared" si="88"/>
        <v>0</v>
      </c>
      <c r="CC99" s="27">
        <v>5.04</v>
      </c>
      <c r="CD99" s="37">
        <f t="shared" si="89"/>
        <v>0</v>
      </c>
      <c r="CE99" s="53">
        <v>1</v>
      </c>
      <c r="CF99" s="111">
        <f t="shared" si="176"/>
        <v>1</v>
      </c>
      <c r="CG99" s="130">
        <v>2327</v>
      </c>
      <c r="CH99" s="126">
        <f t="shared" si="90"/>
        <v>2327</v>
      </c>
      <c r="CI99" s="68">
        <v>5.04</v>
      </c>
      <c r="CJ99" s="57">
        <f t="shared" si="91"/>
        <v>11728.08</v>
      </c>
      <c r="CK99" s="69"/>
      <c r="CL99" s="57">
        <f t="shared" si="177"/>
        <v>-11727.08</v>
      </c>
      <c r="CM99" s="130">
        <v>2331</v>
      </c>
      <c r="CN99" s="126">
        <f t="shared" si="106"/>
        <v>4</v>
      </c>
      <c r="CO99" s="68">
        <v>5.04</v>
      </c>
      <c r="CP99" s="57">
        <f t="shared" si="107"/>
        <v>20.16</v>
      </c>
      <c r="CQ99" s="69"/>
      <c r="CR99" s="57">
        <f t="shared" si="178"/>
        <v>-11747.24</v>
      </c>
      <c r="CS99" s="130">
        <v>2331</v>
      </c>
      <c r="CT99" s="126">
        <f t="shared" si="109"/>
        <v>0</v>
      </c>
      <c r="CU99" s="68">
        <v>5.04</v>
      </c>
      <c r="CV99" s="57">
        <f t="shared" si="110"/>
        <v>0</v>
      </c>
      <c r="CW99" s="69"/>
      <c r="CX99" s="57">
        <f t="shared" si="179"/>
        <v>-11747.24</v>
      </c>
      <c r="CY99" s="130">
        <v>2362</v>
      </c>
      <c r="CZ99" s="126">
        <f t="shared" si="112"/>
        <v>31</v>
      </c>
      <c r="DA99" s="68">
        <v>5.04</v>
      </c>
      <c r="DB99" s="57">
        <f t="shared" si="113"/>
        <v>156.24</v>
      </c>
      <c r="DC99" s="69"/>
      <c r="DD99" s="57">
        <f t="shared" si="180"/>
        <v>-11903.48</v>
      </c>
      <c r="DE99" s="131">
        <v>2373</v>
      </c>
      <c r="DF99" s="127">
        <f t="shared" si="115"/>
        <v>11</v>
      </c>
      <c r="DG99" s="18">
        <v>5.29</v>
      </c>
      <c r="DH99" s="59">
        <f t="shared" si="116"/>
        <v>58.19</v>
      </c>
      <c r="DI99" s="106">
        <v>12000</v>
      </c>
      <c r="DJ99" s="111">
        <f t="shared" si="181"/>
        <v>38.329999999999927</v>
      </c>
    </row>
    <row r="100" spans="1:114" ht="13.9" customHeight="1" x14ac:dyDescent="0.25">
      <c r="A100" s="96" t="s">
        <v>96</v>
      </c>
      <c r="B100" s="6">
        <v>98</v>
      </c>
      <c r="C100" s="23">
        <v>806.77</v>
      </c>
      <c r="D100" s="2">
        <v>6</v>
      </c>
      <c r="E100" s="2">
        <v>8</v>
      </c>
      <c r="F100" s="2">
        <v>8</v>
      </c>
      <c r="G100" s="2">
        <v>10</v>
      </c>
      <c r="H100" s="2">
        <v>10</v>
      </c>
      <c r="I100" s="2">
        <v>639</v>
      </c>
      <c r="J100" s="2">
        <v>639</v>
      </c>
      <c r="K100" s="2">
        <v>10</v>
      </c>
      <c r="L100" s="2">
        <v>10</v>
      </c>
      <c r="M100" s="2">
        <v>15</v>
      </c>
      <c r="N100" s="2">
        <v>17</v>
      </c>
      <c r="O100" s="2">
        <v>20</v>
      </c>
      <c r="P100" s="2">
        <v>21</v>
      </c>
      <c r="Q100" s="2">
        <v>22</v>
      </c>
      <c r="R100" s="2">
        <v>22</v>
      </c>
      <c r="S100" s="2">
        <v>22</v>
      </c>
      <c r="T100" s="2">
        <v>22</v>
      </c>
      <c r="U100" s="2">
        <v>22</v>
      </c>
      <c r="V100" s="2">
        <v>22</v>
      </c>
      <c r="W100" s="2">
        <v>22</v>
      </c>
      <c r="X100" s="2">
        <v>22</v>
      </c>
      <c r="Y100" s="2">
        <v>22</v>
      </c>
      <c r="Z100" s="20">
        <f t="shared" ref="Z100:Z106" si="182">Y100-X100</f>
        <v>0</v>
      </c>
      <c r="AA100" s="21">
        <v>4.8099999999999996</v>
      </c>
      <c r="AB100" s="22">
        <f t="shared" si="14"/>
        <v>0</v>
      </c>
      <c r="AC100" s="22"/>
      <c r="AD100" s="23">
        <f>C100+AC100-AB100</f>
        <v>806.77</v>
      </c>
      <c r="AE100" s="49">
        <v>25</v>
      </c>
      <c r="AF100" s="36">
        <f t="shared" si="132"/>
        <v>3</v>
      </c>
      <c r="AG100" s="27">
        <v>4.8099999999999996</v>
      </c>
      <c r="AH100" s="37">
        <f t="shared" si="146"/>
        <v>14.43</v>
      </c>
      <c r="AI100" s="53"/>
      <c r="AJ100" s="37">
        <f t="shared" si="156"/>
        <v>792.34</v>
      </c>
      <c r="AK100" s="49">
        <v>32</v>
      </c>
      <c r="AL100" s="36">
        <f t="shared" si="133"/>
        <v>7</v>
      </c>
      <c r="AM100" s="27">
        <v>5.04</v>
      </c>
      <c r="AN100" s="37">
        <f t="shared" si="148"/>
        <v>35.28</v>
      </c>
      <c r="AO100" s="53"/>
      <c r="AP100" s="59">
        <f t="shared" si="157"/>
        <v>757.06000000000006</v>
      </c>
      <c r="AQ100" s="49">
        <v>35</v>
      </c>
      <c r="AR100" s="36">
        <f t="shared" si="134"/>
        <v>3</v>
      </c>
      <c r="AS100" s="27">
        <v>5.04</v>
      </c>
      <c r="AT100" s="37">
        <f t="shared" si="150"/>
        <v>15.120000000000001</v>
      </c>
      <c r="AU100" s="53"/>
      <c r="AV100" s="111">
        <f t="shared" si="158"/>
        <v>741.94</v>
      </c>
      <c r="AW100" s="49">
        <v>35</v>
      </c>
      <c r="AX100" s="36">
        <f t="shared" si="151"/>
        <v>0</v>
      </c>
      <c r="AY100" s="27">
        <v>5.04</v>
      </c>
      <c r="AZ100" s="37">
        <f t="shared" si="159"/>
        <v>0</v>
      </c>
      <c r="BA100" s="53"/>
      <c r="BB100" s="122">
        <f t="shared" si="171"/>
        <v>741.94</v>
      </c>
      <c r="BC100" s="129">
        <v>37</v>
      </c>
      <c r="BD100" s="125">
        <f t="shared" si="80"/>
        <v>2</v>
      </c>
      <c r="BE100" s="27">
        <v>5.04</v>
      </c>
      <c r="BF100" s="37">
        <f t="shared" si="81"/>
        <v>10.08</v>
      </c>
      <c r="BG100" s="53"/>
      <c r="BH100" s="122">
        <f t="shared" si="172"/>
        <v>731.86</v>
      </c>
      <c r="BI100" s="129">
        <v>37</v>
      </c>
      <c r="BJ100" s="125">
        <f t="shared" si="82"/>
        <v>0</v>
      </c>
      <c r="BK100" s="27">
        <v>5.04</v>
      </c>
      <c r="BL100" s="37">
        <f t="shared" si="83"/>
        <v>0</v>
      </c>
      <c r="BM100" s="53"/>
      <c r="BN100" s="111">
        <f t="shared" si="173"/>
        <v>731.86</v>
      </c>
      <c r="BO100" s="129">
        <v>37</v>
      </c>
      <c r="BP100" s="125">
        <f t="shared" si="84"/>
        <v>0</v>
      </c>
      <c r="BQ100" s="27">
        <v>5.04</v>
      </c>
      <c r="BR100" s="37">
        <f t="shared" si="85"/>
        <v>0</v>
      </c>
      <c r="BS100" s="53"/>
      <c r="BT100" s="111">
        <f t="shared" si="174"/>
        <v>731.86</v>
      </c>
      <c r="BU100" s="129">
        <v>37</v>
      </c>
      <c r="BV100" s="125">
        <f t="shared" si="86"/>
        <v>0</v>
      </c>
      <c r="BW100" s="27">
        <v>5.04</v>
      </c>
      <c r="BX100" s="37">
        <f t="shared" si="87"/>
        <v>0</v>
      </c>
      <c r="BY100" s="53"/>
      <c r="BZ100" s="111">
        <f t="shared" si="175"/>
        <v>731.86</v>
      </c>
      <c r="CA100" s="129">
        <v>37</v>
      </c>
      <c r="CB100" s="125">
        <f t="shared" si="88"/>
        <v>0</v>
      </c>
      <c r="CC100" s="27">
        <v>5.04</v>
      </c>
      <c r="CD100" s="37">
        <f t="shared" si="89"/>
        <v>0</v>
      </c>
      <c r="CE100" s="53"/>
      <c r="CF100" s="111">
        <f t="shared" si="176"/>
        <v>731.86</v>
      </c>
      <c r="CG100" s="129">
        <v>37</v>
      </c>
      <c r="CH100" s="125">
        <f t="shared" si="90"/>
        <v>0</v>
      </c>
      <c r="CI100" s="27">
        <v>5.04</v>
      </c>
      <c r="CJ100" s="37">
        <f t="shared" si="91"/>
        <v>0</v>
      </c>
      <c r="CK100" s="53"/>
      <c r="CL100" s="111">
        <f t="shared" si="177"/>
        <v>731.86</v>
      </c>
      <c r="CM100" s="129">
        <v>37</v>
      </c>
      <c r="CN100" s="125">
        <f t="shared" si="106"/>
        <v>0</v>
      </c>
      <c r="CO100" s="27">
        <v>5.04</v>
      </c>
      <c r="CP100" s="37">
        <f t="shared" si="107"/>
        <v>0</v>
      </c>
      <c r="CQ100" s="53"/>
      <c r="CR100" s="111">
        <f t="shared" si="178"/>
        <v>731.86</v>
      </c>
      <c r="CS100" s="129">
        <v>39</v>
      </c>
      <c r="CT100" s="125">
        <f t="shared" si="109"/>
        <v>2</v>
      </c>
      <c r="CU100" s="27">
        <v>5.04</v>
      </c>
      <c r="CV100" s="37">
        <f t="shared" si="110"/>
        <v>10.08</v>
      </c>
      <c r="CW100" s="53"/>
      <c r="CX100" s="111">
        <f t="shared" si="179"/>
        <v>721.78</v>
      </c>
      <c r="CY100" s="129">
        <v>45</v>
      </c>
      <c r="CZ100" s="125">
        <f t="shared" si="112"/>
        <v>6</v>
      </c>
      <c r="DA100" s="27">
        <v>5.04</v>
      </c>
      <c r="DB100" s="37">
        <f t="shared" si="113"/>
        <v>30.240000000000002</v>
      </c>
      <c r="DC100" s="53"/>
      <c r="DD100" s="111">
        <f t="shared" si="180"/>
        <v>691.54</v>
      </c>
      <c r="DE100" s="129">
        <v>46</v>
      </c>
      <c r="DF100" s="125">
        <f t="shared" si="115"/>
        <v>1</v>
      </c>
      <c r="DG100" s="27">
        <v>5.29</v>
      </c>
      <c r="DH100" s="37">
        <f t="shared" si="116"/>
        <v>5.29</v>
      </c>
      <c r="DI100" s="53"/>
      <c r="DJ100" s="111">
        <f t="shared" si="181"/>
        <v>686.25</v>
      </c>
    </row>
    <row r="101" spans="1:114" ht="13.9" customHeight="1" x14ac:dyDescent="0.25">
      <c r="A101" s="96" t="s">
        <v>97</v>
      </c>
      <c r="B101" s="6">
        <v>99</v>
      </c>
      <c r="C101" s="17">
        <v>-1458.89</v>
      </c>
      <c r="D101" s="71"/>
      <c r="E101" s="71">
        <v>175</v>
      </c>
      <c r="F101" s="71">
        <v>373</v>
      </c>
      <c r="G101" s="71">
        <v>527</v>
      </c>
      <c r="H101" s="71">
        <v>582</v>
      </c>
      <c r="I101" s="71">
        <v>582</v>
      </c>
      <c r="J101" s="71">
        <v>582</v>
      </c>
      <c r="K101" s="71">
        <v>823</v>
      </c>
      <c r="L101" s="71">
        <v>920</v>
      </c>
      <c r="M101" s="71">
        <v>982</v>
      </c>
      <c r="N101" s="71">
        <v>1044</v>
      </c>
      <c r="O101" s="71">
        <v>1087</v>
      </c>
      <c r="P101" s="71">
        <v>1142</v>
      </c>
      <c r="Q101" s="71">
        <v>1183</v>
      </c>
      <c r="R101" s="71">
        <v>1234</v>
      </c>
      <c r="S101" s="71">
        <v>1272</v>
      </c>
      <c r="T101" s="71">
        <v>1276</v>
      </c>
      <c r="U101" s="71">
        <v>1312</v>
      </c>
      <c r="V101" s="71">
        <v>1379</v>
      </c>
      <c r="W101" s="71">
        <v>1466</v>
      </c>
      <c r="X101" s="71">
        <v>1517</v>
      </c>
      <c r="Y101" s="71">
        <v>1620</v>
      </c>
      <c r="Z101" s="63">
        <f t="shared" si="182"/>
        <v>103</v>
      </c>
      <c r="AA101" s="64">
        <v>4.8099999999999996</v>
      </c>
      <c r="AB101" s="65">
        <f t="shared" si="14"/>
        <v>495.42999999999995</v>
      </c>
      <c r="AC101" s="65"/>
      <c r="AD101" s="17">
        <v>-992.32</v>
      </c>
      <c r="AE101" s="66">
        <v>1806</v>
      </c>
      <c r="AF101" s="67">
        <f t="shared" si="132"/>
        <v>186</v>
      </c>
      <c r="AG101" s="68">
        <v>4.8099999999999996</v>
      </c>
      <c r="AH101" s="57">
        <f t="shared" si="146"/>
        <v>894.66</v>
      </c>
      <c r="AI101" s="69">
        <v>1924</v>
      </c>
      <c r="AJ101" s="57">
        <f t="shared" si="156"/>
        <v>37.020000000000095</v>
      </c>
      <c r="AK101" s="66">
        <v>1897</v>
      </c>
      <c r="AL101" s="67">
        <f t="shared" si="133"/>
        <v>91</v>
      </c>
      <c r="AM101" s="68">
        <v>5.04</v>
      </c>
      <c r="AN101" s="57">
        <f t="shared" si="148"/>
        <v>458.64</v>
      </c>
      <c r="AO101" s="69"/>
      <c r="AP101" s="57">
        <f t="shared" si="157"/>
        <v>-421.61999999999989</v>
      </c>
      <c r="AQ101" s="66">
        <v>2012</v>
      </c>
      <c r="AR101" s="67">
        <f t="shared" si="134"/>
        <v>115</v>
      </c>
      <c r="AS101" s="68">
        <v>5.04</v>
      </c>
      <c r="AT101" s="57">
        <f t="shared" si="150"/>
        <v>579.6</v>
      </c>
      <c r="AU101" s="69">
        <v>1512</v>
      </c>
      <c r="AV101" s="57">
        <f t="shared" si="158"/>
        <v>510.78000000000009</v>
      </c>
      <c r="AW101" s="66">
        <v>2100</v>
      </c>
      <c r="AX101" s="67">
        <f t="shared" si="151"/>
        <v>88</v>
      </c>
      <c r="AY101" s="68">
        <v>5.04</v>
      </c>
      <c r="AZ101" s="57">
        <f t="shared" si="159"/>
        <v>443.52</v>
      </c>
      <c r="BA101" s="69"/>
      <c r="BB101" s="120">
        <f t="shared" si="171"/>
        <v>67.260000000000105</v>
      </c>
      <c r="BC101" s="130">
        <v>2232</v>
      </c>
      <c r="BD101" s="126">
        <f t="shared" si="80"/>
        <v>132</v>
      </c>
      <c r="BE101" s="68">
        <v>5.04</v>
      </c>
      <c r="BF101" s="57">
        <f t="shared" si="81"/>
        <v>665.28</v>
      </c>
      <c r="BG101" s="69"/>
      <c r="BH101" s="120">
        <f t="shared" si="172"/>
        <v>-598.01999999999987</v>
      </c>
      <c r="BI101" s="130">
        <v>2330</v>
      </c>
      <c r="BJ101" s="126">
        <f t="shared" si="82"/>
        <v>98</v>
      </c>
      <c r="BK101" s="68">
        <v>5.04</v>
      </c>
      <c r="BL101" s="57">
        <f t="shared" si="83"/>
        <v>493.92</v>
      </c>
      <c r="BM101" s="69"/>
      <c r="BN101" s="57">
        <f t="shared" si="173"/>
        <v>-1091.9399999999998</v>
      </c>
      <c r="BO101" s="130">
        <v>2470</v>
      </c>
      <c r="BP101" s="126">
        <f t="shared" si="84"/>
        <v>140</v>
      </c>
      <c r="BQ101" s="68">
        <v>5.04</v>
      </c>
      <c r="BR101" s="57">
        <f t="shared" si="85"/>
        <v>705.6</v>
      </c>
      <c r="BS101" s="69"/>
      <c r="BT101" s="57">
        <f t="shared" si="174"/>
        <v>-1797.54</v>
      </c>
      <c r="BU101" s="130">
        <v>2490</v>
      </c>
      <c r="BV101" s="126">
        <f t="shared" si="86"/>
        <v>20</v>
      </c>
      <c r="BW101" s="68">
        <v>5.04</v>
      </c>
      <c r="BX101" s="57">
        <f t="shared" si="87"/>
        <v>100.8</v>
      </c>
      <c r="BY101" s="69"/>
      <c r="BZ101" s="57">
        <f t="shared" si="175"/>
        <v>-1898.34</v>
      </c>
      <c r="CA101" s="130">
        <v>2515</v>
      </c>
      <c r="CB101" s="126">
        <f t="shared" si="88"/>
        <v>25</v>
      </c>
      <c r="CC101" s="68">
        <v>5.04</v>
      </c>
      <c r="CD101" s="57">
        <f t="shared" si="89"/>
        <v>126</v>
      </c>
      <c r="CE101" s="69"/>
      <c r="CF101" s="57">
        <f t="shared" si="176"/>
        <v>-2024.34</v>
      </c>
      <c r="CG101" s="131">
        <v>2515</v>
      </c>
      <c r="CH101" s="127">
        <f t="shared" si="90"/>
        <v>0</v>
      </c>
      <c r="CI101" s="18">
        <v>5.04</v>
      </c>
      <c r="CJ101" s="59">
        <f t="shared" si="91"/>
        <v>0</v>
      </c>
      <c r="CK101" s="106"/>
      <c r="CL101" s="57">
        <f t="shared" si="177"/>
        <v>-2024.34</v>
      </c>
      <c r="CM101" s="131">
        <v>2553</v>
      </c>
      <c r="CN101" s="127">
        <f t="shared" si="106"/>
        <v>38</v>
      </c>
      <c r="CO101" s="18">
        <v>5.04</v>
      </c>
      <c r="CP101" s="59">
        <f t="shared" si="107"/>
        <v>191.52</v>
      </c>
      <c r="CQ101" s="106"/>
      <c r="CR101" s="57">
        <f t="shared" si="178"/>
        <v>-2215.86</v>
      </c>
      <c r="CS101" s="131">
        <v>2659</v>
      </c>
      <c r="CT101" s="127">
        <f t="shared" si="109"/>
        <v>106</v>
      </c>
      <c r="CU101" s="18">
        <v>5.04</v>
      </c>
      <c r="CV101" s="59">
        <f t="shared" si="110"/>
        <v>534.24</v>
      </c>
      <c r="CW101" s="106">
        <v>4536</v>
      </c>
      <c r="CX101" s="111">
        <f t="shared" si="179"/>
        <v>1785.9</v>
      </c>
      <c r="CY101" s="131">
        <v>2792</v>
      </c>
      <c r="CZ101" s="127">
        <f t="shared" si="112"/>
        <v>133</v>
      </c>
      <c r="DA101" s="18">
        <v>5.04</v>
      </c>
      <c r="DB101" s="59">
        <f t="shared" si="113"/>
        <v>670.32</v>
      </c>
      <c r="DC101" s="106"/>
      <c r="DD101" s="111">
        <f t="shared" si="180"/>
        <v>1115.58</v>
      </c>
      <c r="DE101" s="131">
        <v>2905</v>
      </c>
      <c r="DF101" s="127">
        <f t="shared" si="115"/>
        <v>113</v>
      </c>
      <c r="DG101" s="27">
        <v>5.29</v>
      </c>
      <c r="DH101" s="59">
        <f t="shared" si="116"/>
        <v>597.77</v>
      </c>
      <c r="DI101" s="106"/>
      <c r="DJ101" s="111">
        <f t="shared" si="181"/>
        <v>517.80999999999995</v>
      </c>
    </row>
    <row r="102" spans="1:114" ht="13.9" customHeight="1" x14ac:dyDescent="0.25">
      <c r="A102" s="116" t="s">
        <v>98</v>
      </c>
      <c r="B102" s="63">
        <v>100</v>
      </c>
      <c r="C102" s="17">
        <f>-253.03-3719</f>
        <v>-3972.03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>
        <v>1613</v>
      </c>
      <c r="O102" s="71">
        <v>1633</v>
      </c>
      <c r="P102" s="71">
        <v>1663</v>
      </c>
      <c r="Q102" s="71">
        <v>1756</v>
      </c>
      <c r="R102" s="71">
        <v>2076</v>
      </c>
      <c r="S102" s="71">
        <v>2232</v>
      </c>
      <c r="T102" s="71">
        <v>2291</v>
      </c>
      <c r="U102" s="71">
        <v>2313</v>
      </c>
      <c r="V102" s="71">
        <v>2529</v>
      </c>
      <c r="W102" s="71">
        <v>2613</v>
      </c>
      <c r="X102" s="71">
        <v>2972</v>
      </c>
      <c r="Y102" s="71">
        <v>3395</v>
      </c>
      <c r="Z102" s="63">
        <f t="shared" si="182"/>
        <v>423</v>
      </c>
      <c r="AA102" s="64">
        <v>4.8099999999999996</v>
      </c>
      <c r="AB102" s="65">
        <f t="shared" si="14"/>
        <v>2034.6299999999999</v>
      </c>
      <c r="AC102" s="65"/>
      <c r="AD102" s="17">
        <f>C102+AC102-AB102</f>
        <v>-6006.66</v>
      </c>
      <c r="AE102" s="66">
        <v>3728</v>
      </c>
      <c r="AF102" s="67">
        <f t="shared" si="132"/>
        <v>333</v>
      </c>
      <c r="AG102" s="68">
        <v>4.8099999999999996</v>
      </c>
      <c r="AH102" s="57">
        <f t="shared" si="146"/>
        <v>1601.7299999999998</v>
      </c>
      <c r="AI102" s="69">
        <v>4000</v>
      </c>
      <c r="AJ102" s="57">
        <f t="shared" si="156"/>
        <v>-3608.3899999999994</v>
      </c>
      <c r="AK102" s="66">
        <v>3932</v>
      </c>
      <c r="AL102" s="67">
        <f t="shared" si="133"/>
        <v>204</v>
      </c>
      <c r="AM102" s="68">
        <v>5.04</v>
      </c>
      <c r="AN102" s="57">
        <f t="shared" si="148"/>
        <v>1028.1600000000001</v>
      </c>
      <c r="AO102" s="69"/>
      <c r="AP102" s="57">
        <f t="shared" si="157"/>
        <v>-4636.5499999999993</v>
      </c>
      <c r="AQ102" s="66">
        <v>4153</v>
      </c>
      <c r="AR102" s="67">
        <f t="shared" si="134"/>
        <v>221</v>
      </c>
      <c r="AS102" s="68">
        <v>5.04</v>
      </c>
      <c r="AT102" s="57">
        <f t="shared" si="150"/>
        <v>1113.8399999999999</v>
      </c>
      <c r="AU102" s="69"/>
      <c r="AV102" s="57">
        <f t="shared" si="158"/>
        <v>-5750.3899999999994</v>
      </c>
      <c r="AW102" s="66">
        <v>4346</v>
      </c>
      <c r="AX102" s="67">
        <f t="shared" si="151"/>
        <v>193</v>
      </c>
      <c r="AY102" s="68">
        <v>5.04</v>
      </c>
      <c r="AZ102" s="57">
        <f t="shared" si="159"/>
        <v>972.72</v>
      </c>
      <c r="BA102" s="69"/>
      <c r="BB102" s="120">
        <f t="shared" si="171"/>
        <v>-6723.11</v>
      </c>
      <c r="BC102" s="130">
        <v>4653</v>
      </c>
      <c r="BD102" s="126">
        <f t="shared" si="80"/>
        <v>307</v>
      </c>
      <c r="BE102" s="68">
        <v>5.04</v>
      </c>
      <c r="BF102" s="57">
        <f t="shared" si="81"/>
        <v>1547.28</v>
      </c>
      <c r="BG102" s="69">
        <v>10000</v>
      </c>
      <c r="BH102" s="120">
        <f>BG102-BF102+BB102</f>
        <v>1729.6099999999997</v>
      </c>
      <c r="BI102" s="130">
        <v>4995</v>
      </c>
      <c r="BJ102" s="126">
        <f t="shared" si="82"/>
        <v>342</v>
      </c>
      <c r="BK102" s="68">
        <v>5.04</v>
      </c>
      <c r="BL102" s="57">
        <f t="shared" si="83"/>
        <v>1723.68</v>
      </c>
      <c r="BM102" s="69"/>
      <c r="BN102" s="57">
        <f>BM102-BL102+BH102</f>
        <v>5.9299999999996089</v>
      </c>
      <c r="BO102" s="130">
        <v>5375</v>
      </c>
      <c r="BP102" s="126">
        <f t="shared" si="84"/>
        <v>380</v>
      </c>
      <c r="BQ102" s="68">
        <v>5.04</v>
      </c>
      <c r="BR102" s="57">
        <f t="shared" si="85"/>
        <v>1915.2</v>
      </c>
      <c r="BS102" s="69"/>
      <c r="BT102" s="57">
        <f>BS102-BR102+BN102</f>
        <v>-1909.2700000000004</v>
      </c>
      <c r="BU102" s="130">
        <v>5499</v>
      </c>
      <c r="BV102" s="126">
        <f t="shared" si="86"/>
        <v>124</v>
      </c>
      <c r="BW102" s="68">
        <v>5.04</v>
      </c>
      <c r="BX102" s="57">
        <f t="shared" si="87"/>
        <v>624.96</v>
      </c>
      <c r="BY102" s="69"/>
      <c r="BZ102" s="57">
        <f>BY102-BX102+BT102</f>
        <v>-2534.2300000000005</v>
      </c>
      <c r="CA102" s="130">
        <v>5582</v>
      </c>
      <c r="CB102" s="126">
        <f t="shared" si="88"/>
        <v>83</v>
      </c>
      <c r="CC102" s="68">
        <v>5.04</v>
      </c>
      <c r="CD102" s="57">
        <f t="shared" si="89"/>
        <v>418.32</v>
      </c>
      <c r="CE102" s="69"/>
      <c r="CF102" s="57">
        <f>CE102-CD102+BZ102</f>
        <v>-2952.5500000000006</v>
      </c>
      <c r="CG102" s="131">
        <v>5603</v>
      </c>
      <c r="CH102" s="127">
        <f t="shared" si="90"/>
        <v>21</v>
      </c>
      <c r="CI102" s="18">
        <v>5.04</v>
      </c>
      <c r="CJ102" s="59">
        <f t="shared" si="91"/>
        <v>105.84</v>
      </c>
      <c r="CK102" s="106"/>
      <c r="CL102" s="57">
        <f>CK102-CJ102+CF102</f>
        <v>-3058.3900000000008</v>
      </c>
      <c r="CM102" s="131">
        <v>5664</v>
      </c>
      <c r="CN102" s="127">
        <f t="shared" si="106"/>
        <v>61</v>
      </c>
      <c r="CO102" s="18">
        <v>5.04</v>
      </c>
      <c r="CP102" s="59">
        <f t="shared" si="107"/>
        <v>307.44</v>
      </c>
      <c r="CQ102" s="106"/>
      <c r="CR102" s="57">
        <f>CQ102-CP102+CL102</f>
        <v>-3365.8300000000008</v>
      </c>
      <c r="CS102" s="130">
        <v>5860</v>
      </c>
      <c r="CT102" s="126">
        <f t="shared" si="109"/>
        <v>196</v>
      </c>
      <c r="CU102" s="68">
        <v>5.04</v>
      </c>
      <c r="CV102" s="57">
        <f t="shared" si="110"/>
        <v>987.84</v>
      </c>
      <c r="CW102" s="69"/>
      <c r="CX102" s="57">
        <f>CW102-CV102+CR102</f>
        <v>-4353.670000000001</v>
      </c>
      <c r="CY102" s="130">
        <v>6086</v>
      </c>
      <c r="CZ102" s="126">
        <f t="shared" si="112"/>
        <v>226</v>
      </c>
      <c r="DA102" s="68">
        <v>5.04</v>
      </c>
      <c r="DB102" s="57">
        <f t="shared" si="113"/>
        <v>1139.04</v>
      </c>
      <c r="DC102" s="69"/>
      <c r="DD102" s="57">
        <f>DC102-DB102+CX102</f>
        <v>-5492.7100000000009</v>
      </c>
      <c r="DE102" s="130">
        <v>6214</v>
      </c>
      <c r="DF102" s="126">
        <f t="shared" si="115"/>
        <v>128</v>
      </c>
      <c r="DG102" s="27">
        <v>5.29</v>
      </c>
      <c r="DH102" s="57">
        <f t="shared" si="116"/>
        <v>677.12</v>
      </c>
      <c r="DI102" s="69"/>
      <c r="DJ102" s="57">
        <f>DI102-DH102+DD102</f>
        <v>-6169.8300000000008</v>
      </c>
    </row>
    <row r="103" spans="1:114" ht="13.9" customHeight="1" x14ac:dyDescent="0.25">
      <c r="A103" s="96" t="s">
        <v>99</v>
      </c>
      <c r="B103" s="6">
        <v>101</v>
      </c>
      <c r="C103" s="23">
        <f>83.85+3719</f>
        <v>3802.85</v>
      </c>
      <c r="D103" s="2">
        <v>38</v>
      </c>
      <c r="E103" s="2">
        <v>51</v>
      </c>
      <c r="F103" s="2">
        <v>83</v>
      </c>
      <c r="G103" s="2">
        <v>83</v>
      </c>
      <c r="H103" s="2">
        <v>101</v>
      </c>
      <c r="I103" s="2">
        <v>101</v>
      </c>
      <c r="J103" s="2">
        <v>101</v>
      </c>
      <c r="K103" s="2">
        <v>1004</v>
      </c>
      <c r="L103" s="2">
        <v>1535</v>
      </c>
      <c r="M103" s="2">
        <v>1595</v>
      </c>
      <c r="N103" s="2">
        <v>1535</v>
      </c>
      <c r="O103" s="2">
        <v>1535</v>
      </c>
      <c r="P103" s="2">
        <v>421</v>
      </c>
      <c r="Q103" s="2">
        <v>422</v>
      </c>
      <c r="R103" s="2">
        <v>422</v>
      </c>
      <c r="S103" s="2">
        <v>422</v>
      </c>
      <c r="T103" s="2">
        <v>422</v>
      </c>
      <c r="U103" s="2">
        <v>422</v>
      </c>
      <c r="V103" s="2">
        <v>422</v>
      </c>
      <c r="W103" s="2">
        <v>422</v>
      </c>
      <c r="X103" s="2">
        <v>422</v>
      </c>
      <c r="Y103" s="2">
        <v>423</v>
      </c>
      <c r="Z103" s="20">
        <f t="shared" si="182"/>
        <v>1</v>
      </c>
      <c r="AA103" s="21">
        <v>4.8099999999999996</v>
      </c>
      <c r="AB103" s="22">
        <f t="shared" si="14"/>
        <v>4.8099999999999996</v>
      </c>
      <c r="AC103" s="22"/>
      <c r="AD103" s="23">
        <f>C103+AC103-AB103</f>
        <v>3798.04</v>
      </c>
      <c r="AE103" s="49">
        <v>423</v>
      </c>
      <c r="AF103" s="36">
        <f t="shared" si="132"/>
        <v>0</v>
      </c>
      <c r="AG103" s="27">
        <v>4.8099999999999996</v>
      </c>
      <c r="AH103" s="37">
        <f t="shared" si="146"/>
        <v>0</v>
      </c>
      <c r="AI103" s="53"/>
      <c r="AJ103" s="37">
        <f t="shared" si="156"/>
        <v>3798.04</v>
      </c>
      <c r="AK103" s="49">
        <v>423</v>
      </c>
      <c r="AL103" s="36">
        <f t="shared" si="133"/>
        <v>0</v>
      </c>
      <c r="AM103" s="27">
        <v>5.04</v>
      </c>
      <c r="AN103" s="37">
        <f t="shared" si="148"/>
        <v>0</v>
      </c>
      <c r="AO103" s="53"/>
      <c r="AP103" s="59">
        <f t="shared" si="157"/>
        <v>3798.04</v>
      </c>
      <c r="AQ103" s="49">
        <v>423.27</v>
      </c>
      <c r="AR103" s="36">
        <f t="shared" si="134"/>
        <v>0.26999999999998181</v>
      </c>
      <c r="AS103" s="27">
        <v>5.04</v>
      </c>
      <c r="AT103" s="37">
        <f>AS103*AR103</f>
        <v>1.3607999999999083</v>
      </c>
      <c r="AU103" s="53"/>
      <c r="AV103" s="111">
        <f t="shared" si="158"/>
        <v>3796.6792</v>
      </c>
      <c r="AW103" s="49">
        <v>426</v>
      </c>
      <c r="AX103" s="36">
        <f t="shared" si="151"/>
        <v>2.7300000000000182</v>
      </c>
      <c r="AY103" s="27">
        <v>5.04</v>
      </c>
      <c r="AZ103" s="37">
        <f>AY103*AX103</f>
        <v>13.759200000000092</v>
      </c>
      <c r="BA103" s="53"/>
      <c r="BB103" s="122">
        <f t="shared" si="171"/>
        <v>3782.92</v>
      </c>
      <c r="BC103" s="129">
        <v>427</v>
      </c>
      <c r="BD103" s="125">
        <f t="shared" si="80"/>
        <v>1</v>
      </c>
      <c r="BE103" s="27">
        <v>5.04</v>
      </c>
      <c r="BF103" s="37">
        <f>BE103*BD103</f>
        <v>5.04</v>
      </c>
      <c r="BG103" s="53"/>
      <c r="BH103" s="122">
        <f t="shared" si="172"/>
        <v>3777.88</v>
      </c>
      <c r="BI103" s="129">
        <v>437</v>
      </c>
      <c r="BJ103" s="125">
        <f t="shared" si="82"/>
        <v>10</v>
      </c>
      <c r="BK103" s="27">
        <v>5.04</v>
      </c>
      <c r="BL103" s="37">
        <f>BK103*BJ103</f>
        <v>50.4</v>
      </c>
      <c r="BM103" s="53"/>
      <c r="BN103" s="111">
        <f t="shared" ref="BN103:BN132" si="183">BM103-BL103+BH103</f>
        <v>3727.48</v>
      </c>
      <c r="BO103" s="129">
        <v>437</v>
      </c>
      <c r="BP103" s="125">
        <f t="shared" si="84"/>
        <v>0</v>
      </c>
      <c r="BQ103" s="27">
        <v>5.04</v>
      </c>
      <c r="BR103" s="37">
        <f>BQ103*BP103</f>
        <v>0</v>
      </c>
      <c r="BS103" s="53"/>
      <c r="BT103" s="111">
        <f t="shared" ref="BT103:BT132" si="184">BS103-BR103+BN103</f>
        <v>3727.48</v>
      </c>
      <c r="BU103" s="129">
        <v>437</v>
      </c>
      <c r="BV103" s="125">
        <f t="shared" si="86"/>
        <v>0</v>
      </c>
      <c r="BW103" s="27">
        <v>5.04</v>
      </c>
      <c r="BX103" s="37">
        <f>BW103*BV103</f>
        <v>0</v>
      </c>
      <c r="BY103" s="53"/>
      <c r="BZ103" s="111">
        <f t="shared" ref="BZ103:BZ122" si="185">BY103-BX103+BT103</f>
        <v>3727.48</v>
      </c>
      <c r="CA103" s="129">
        <v>437</v>
      </c>
      <c r="CB103" s="125">
        <f t="shared" si="88"/>
        <v>0</v>
      </c>
      <c r="CC103" s="27">
        <v>5.04</v>
      </c>
      <c r="CD103" s="37">
        <f>CC103*CB103</f>
        <v>0</v>
      </c>
      <c r="CE103" s="53"/>
      <c r="CF103" s="111">
        <f t="shared" ref="CF103:CF122" si="186">CE103-CD103+BZ103</f>
        <v>3727.48</v>
      </c>
      <c r="CG103" s="129">
        <v>437</v>
      </c>
      <c r="CH103" s="125">
        <f t="shared" si="90"/>
        <v>0</v>
      </c>
      <c r="CI103" s="27">
        <v>5.04</v>
      </c>
      <c r="CJ103" s="37">
        <f>CI103*CH103</f>
        <v>0</v>
      </c>
      <c r="CK103" s="53"/>
      <c r="CL103" s="111">
        <f t="shared" ref="CL103:CL122" si="187">CK103-CJ103+CF103</f>
        <v>3727.48</v>
      </c>
      <c r="CM103" s="129">
        <v>437</v>
      </c>
      <c r="CN103" s="125">
        <f t="shared" si="106"/>
        <v>0</v>
      </c>
      <c r="CO103" s="27">
        <v>5.04</v>
      </c>
      <c r="CP103" s="37">
        <f>CO103*CN103</f>
        <v>0</v>
      </c>
      <c r="CQ103" s="53"/>
      <c r="CR103" s="111">
        <f t="shared" ref="CR103:CR122" si="188">CQ103-CP103+CL103</f>
        <v>3727.48</v>
      </c>
      <c r="CS103" s="129">
        <v>437</v>
      </c>
      <c r="CT103" s="125">
        <f t="shared" si="109"/>
        <v>0</v>
      </c>
      <c r="CU103" s="27">
        <v>5.04</v>
      </c>
      <c r="CV103" s="37">
        <f>CU103*CT103</f>
        <v>0</v>
      </c>
      <c r="CW103" s="53"/>
      <c r="CX103" s="111">
        <f t="shared" ref="CX103:CX121" si="189">CW103-CV103+CR103</f>
        <v>3727.48</v>
      </c>
      <c r="CY103" s="129">
        <v>439</v>
      </c>
      <c r="CZ103" s="125">
        <f t="shared" si="112"/>
        <v>2</v>
      </c>
      <c r="DA103" s="27">
        <v>5.04</v>
      </c>
      <c r="DB103" s="59">
        <f>DA103*CZ103</f>
        <v>10.08</v>
      </c>
      <c r="DC103" s="53"/>
      <c r="DD103" s="111">
        <f t="shared" ref="DD103:DD121" si="190">DC103-DB103+CX103</f>
        <v>3717.4</v>
      </c>
      <c r="DE103" s="129">
        <v>442</v>
      </c>
      <c r="DF103" s="125">
        <f t="shared" si="115"/>
        <v>3</v>
      </c>
      <c r="DG103" s="27">
        <v>5.29</v>
      </c>
      <c r="DH103" s="59">
        <f>DG103*DF103</f>
        <v>15.870000000000001</v>
      </c>
      <c r="DI103" s="53"/>
      <c r="DJ103" s="111">
        <f t="shared" ref="DJ103:DJ121" si="191">DI103-DH103+DD103</f>
        <v>3701.53</v>
      </c>
    </row>
    <row r="104" spans="1:114" ht="13.9" customHeight="1" x14ac:dyDescent="0.25">
      <c r="A104" s="96" t="s">
        <v>100</v>
      </c>
      <c r="B104" s="6">
        <v>102</v>
      </c>
      <c r="C104" s="24">
        <v>-42.48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</v>
      </c>
      <c r="O104" s="2">
        <v>4</v>
      </c>
      <c r="P104" s="2">
        <v>7</v>
      </c>
      <c r="Q104" s="2">
        <v>8</v>
      </c>
      <c r="R104" s="2">
        <v>8</v>
      </c>
      <c r="S104" s="2">
        <v>8</v>
      </c>
      <c r="T104" s="2">
        <v>8</v>
      </c>
      <c r="U104" s="2">
        <v>8</v>
      </c>
      <c r="V104" s="2">
        <v>8</v>
      </c>
      <c r="W104" s="2">
        <v>9</v>
      </c>
      <c r="X104" s="2">
        <v>9</v>
      </c>
      <c r="Y104" s="2">
        <v>10</v>
      </c>
      <c r="Z104" s="20">
        <f t="shared" si="182"/>
        <v>1</v>
      </c>
      <c r="AA104" s="21">
        <v>4.8099999999999996</v>
      </c>
      <c r="AB104" s="22">
        <f t="shared" si="14"/>
        <v>4.8099999999999996</v>
      </c>
      <c r="AC104" s="22"/>
      <c r="AD104" s="24">
        <f>C104+AC104-AB104</f>
        <v>-47.29</v>
      </c>
      <c r="AE104" s="49">
        <v>10</v>
      </c>
      <c r="AF104" s="36">
        <f t="shared" si="132"/>
        <v>0</v>
      </c>
      <c r="AG104" s="27">
        <v>4.8099999999999996</v>
      </c>
      <c r="AH104" s="37">
        <f t="shared" si="146"/>
        <v>0</v>
      </c>
      <c r="AI104" s="53"/>
      <c r="AJ104" s="58">
        <f t="shared" si="156"/>
        <v>-47.29</v>
      </c>
      <c r="AK104" s="49">
        <v>10</v>
      </c>
      <c r="AL104" s="36">
        <f t="shared" si="133"/>
        <v>0</v>
      </c>
      <c r="AM104" s="27">
        <v>5.04</v>
      </c>
      <c r="AN104" s="37">
        <f t="shared" si="148"/>
        <v>0</v>
      </c>
      <c r="AO104" s="53"/>
      <c r="AP104" s="58">
        <f t="shared" si="157"/>
        <v>-47.29</v>
      </c>
      <c r="AQ104" s="49">
        <v>13</v>
      </c>
      <c r="AR104" s="36">
        <f t="shared" si="134"/>
        <v>3</v>
      </c>
      <c r="AS104" s="27">
        <v>5.04</v>
      </c>
      <c r="AT104" s="37">
        <f t="shared" si="150"/>
        <v>15.120000000000001</v>
      </c>
      <c r="AU104" s="53"/>
      <c r="AV104" s="58">
        <f t="shared" si="158"/>
        <v>-62.41</v>
      </c>
      <c r="AW104" s="49">
        <v>13</v>
      </c>
      <c r="AX104" s="36">
        <f t="shared" si="151"/>
        <v>0</v>
      </c>
      <c r="AY104" s="27">
        <v>5.04</v>
      </c>
      <c r="AZ104" s="37">
        <f t="shared" ref="AZ104:AZ132" si="192">AY104*AX104</f>
        <v>0</v>
      </c>
      <c r="BA104" s="53"/>
      <c r="BB104" s="121">
        <f t="shared" si="171"/>
        <v>-62.41</v>
      </c>
      <c r="BC104" s="131">
        <v>13</v>
      </c>
      <c r="BD104" s="127">
        <f t="shared" si="80"/>
        <v>0</v>
      </c>
      <c r="BE104" s="27">
        <v>5.04</v>
      </c>
      <c r="BF104" s="37">
        <f t="shared" ref="BF104:BF132" si="193">BE104*BD104</f>
        <v>0</v>
      </c>
      <c r="BG104" s="53"/>
      <c r="BH104" s="121">
        <f t="shared" si="172"/>
        <v>-62.41</v>
      </c>
      <c r="BI104" s="131">
        <v>14</v>
      </c>
      <c r="BJ104" s="127">
        <f t="shared" si="82"/>
        <v>1</v>
      </c>
      <c r="BK104" s="27">
        <v>5.04</v>
      </c>
      <c r="BL104" s="37">
        <f t="shared" ref="BL104:BL132" si="194">BK104*BJ104</f>
        <v>5.04</v>
      </c>
      <c r="BM104" s="53"/>
      <c r="BN104" s="58">
        <f t="shared" si="183"/>
        <v>-67.45</v>
      </c>
      <c r="BO104" s="131">
        <v>14</v>
      </c>
      <c r="BP104" s="127">
        <f t="shared" si="84"/>
        <v>0</v>
      </c>
      <c r="BQ104" s="27">
        <v>5.04</v>
      </c>
      <c r="BR104" s="37">
        <f t="shared" ref="BR104:BR132" si="195">BQ104*BP104</f>
        <v>0</v>
      </c>
      <c r="BS104" s="53"/>
      <c r="BT104" s="58">
        <f t="shared" si="184"/>
        <v>-67.45</v>
      </c>
      <c r="BU104" s="131">
        <v>14</v>
      </c>
      <c r="BV104" s="127">
        <f t="shared" si="86"/>
        <v>0</v>
      </c>
      <c r="BW104" s="27">
        <v>5.04</v>
      </c>
      <c r="BX104" s="37">
        <f t="shared" ref="BX104:BX122" si="196">BW104*BV104</f>
        <v>0</v>
      </c>
      <c r="BY104" s="53"/>
      <c r="BZ104" s="58">
        <f t="shared" si="185"/>
        <v>-67.45</v>
      </c>
      <c r="CA104" s="131">
        <v>15</v>
      </c>
      <c r="CB104" s="127">
        <f t="shared" si="88"/>
        <v>1</v>
      </c>
      <c r="CC104" s="27">
        <v>5.04</v>
      </c>
      <c r="CD104" s="37">
        <f t="shared" ref="CD104:CD122" si="197">CC104*CB104</f>
        <v>5.04</v>
      </c>
      <c r="CE104" s="53"/>
      <c r="CF104" s="58">
        <f t="shared" si="186"/>
        <v>-72.490000000000009</v>
      </c>
      <c r="CG104" s="131">
        <v>15</v>
      </c>
      <c r="CH104" s="127">
        <f t="shared" si="90"/>
        <v>0</v>
      </c>
      <c r="CI104" s="18">
        <v>5.04</v>
      </c>
      <c r="CJ104" s="59">
        <f t="shared" ref="CJ104:CJ122" si="198">CI104*CH104</f>
        <v>0</v>
      </c>
      <c r="CK104" s="106"/>
      <c r="CL104" s="58">
        <f t="shared" si="187"/>
        <v>-72.490000000000009</v>
      </c>
      <c r="CM104" s="131">
        <v>15</v>
      </c>
      <c r="CN104" s="127">
        <f t="shared" si="106"/>
        <v>0</v>
      </c>
      <c r="CO104" s="18">
        <v>5.04</v>
      </c>
      <c r="CP104" s="59">
        <f t="shared" ref="CP104:CP122" si="199">CO104*CN104</f>
        <v>0</v>
      </c>
      <c r="CQ104" s="106"/>
      <c r="CR104" s="58">
        <f t="shared" si="188"/>
        <v>-72.490000000000009</v>
      </c>
      <c r="CS104" s="131">
        <v>15</v>
      </c>
      <c r="CT104" s="127">
        <f t="shared" si="109"/>
        <v>0</v>
      </c>
      <c r="CU104" s="18">
        <v>5.04</v>
      </c>
      <c r="CV104" s="163">
        <f t="shared" ref="CV104:CV121" si="200">CU104*CT104</f>
        <v>0</v>
      </c>
      <c r="CW104" s="106"/>
      <c r="CX104" s="58">
        <f t="shared" si="189"/>
        <v>-72.490000000000009</v>
      </c>
      <c r="CY104" s="131">
        <v>16</v>
      </c>
      <c r="CZ104" s="127">
        <f t="shared" si="112"/>
        <v>1</v>
      </c>
      <c r="DA104" s="18">
        <v>5.04</v>
      </c>
      <c r="DB104" s="163">
        <f t="shared" ref="DB104:DB121" si="201">DA104*CZ104</f>
        <v>5.04</v>
      </c>
      <c r="DC104" s="106"/>
      <c r="DD104" s="58">
        <f t="shared" si="190"/>
        <v>-77.530000000000015</v>
      </c>
      <c r="DE104" s="131">
        <v>17</v>
      </c>
      <c r="DF104" s="127">
        <f t="shared" si="115"/>
        <v>1</v>
      </c>
      <c r="DG104" s="27">
        <v>5.29</v>
      </c>
      <c r="DH104" s="163">
        <f t="shared" ref="DH104:DH121" si="202">DG104*DF104</f>
        <v>5.29</v>
      </c>
      <c r="DI104" s="106"/>
      <c r="DJ104" s="58">
        <f t="shared" si="191"/>
        <v>-82.820000000000022</v>
      </c>
    </row>
    <row r="105" spans="1:114" ht="13.9" customHeight="1" x14ac:dyDescent="0.25">
      <c r="A105" s="96" t="s">
        <v>101</v>
      </c>
      <c r="B105" s="6">
        <v>103</v>
      </c>
      <c r="C105" s="23">
        <v>2.7</v>
      </c>
      <c r="D105" s="2"/>
      <c r="E105" s="2"/>
      <c r="F105" s="2"/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v>10</v>
      </c>
      <c r="N105" s="2">
        <v>10</v>
      </c>
      <c r="O105" s="2">
        <v>10</v>
      </c>
      <c r="P105" s="2">
        <v>10</v>
      </c>
      <c r="Q105" s="2">
        <v>10</v>
      </c>
      <c r="R105" s="2">
        <v>10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0">
        <f t="shared" si="182"/>
        <v>0</v>
      </c>
      <c r="AA105" s="21">
        <v>4.8099999999999996</v>
      </c>
      <c r="AB105" s="22">
        <f t="shared" si="14"/>
        <v>0</v>
      </c>
      <c r="AC105" s="22"/>
      <c r="AD105" s="23">
        <f>C105+AC105-AB105</f>
        <v>2.7</v>
      </c>
      <c r="AE105" s="49">
        <v>0</v>
      </c>
      <c r="AF105" s="36">
        <f t="shared" si="132"/>
        <v>0</v>
      </c>
      <c r="AG105" s="27">
        <v>4.8099999999999996</v>
      </c>
      <c r="AH105" s="37">
        <f t="shared" si="146"/>
        <v>0</v>
      </c>
      <c r="AI105" s="53"/>
      <c r="AJ105" s="37">
        <f t="shared" si="156"/>
        <v>2.7</v>
      </c>
      <c r="AK105" s="49">
        <v>0</v>
      </c>
      <c r="AL105" s="36">
        <f t="shared" si="133"/>
        <v>0</v>
      </c>
      <c r="AM105" s="27">
        <v>5.04</v>
      </c>
      <c r="AN105" s="37">
        <f t="shared" si="148"/>
        <v>0</v>
      </c>
      <c r="AO105" s="53"/>
      <c r="AP105" s="59">
        <f t="shared" si="157"/>
        <v>2.7</v>
      </c>
      <c r="AQ105" s="49">
        <v>0</v>
      </c>
      <c r="AR105" s="36">
        <f t="shared" si="134"/>
        <v>0</v>
      </c>
      <c r="AS105" s="27">
        <v>5.04</v>
      </c>
      <c r="AT105" s="37">
        <f t="shared" si="150"/>
        <v>0</v>
      </c>
      <c r="AU105" s="53"/>
      <c r="AV105" s="111">
        <f t="shared" si="158"/>
        <v>2.7</v>
      </c>
      <c r="AW105" s="49">
        <v>2</v>
      </c>
      <c r="AX105" s="36">
        <f t="shared" si="151"/>
        <v>2</v>
      </c>
      <c r="AY105" s="27">
        <v>5.04</v>
      </c>
      <c r="AZ105" s="37">
        <f t="shared" si="192"/>
        <v>10.08</v>
      </c>
      <c r="BA105" s="53"/>
      <c r="BB105" s="121">
        <f t="shared" si="171"/>
        <v>-7.38</v>
      </c>
      <c r="BC105" s="129">
        <v>2</v>
      </c>
      <c r="BD105" s="127">
        <f t="shared" ref="BD105:BD130" si="203">BC105-AW105</f>
        <v>0</v>
      </c>
      <c r="BE105" s="27">
        <v>5.04</v>
      </c>
      <c r="BF105" s="37">
        <f t="shared" si="193"/>
        <v>0</v>
      </c>
      <c r="BG105" s="53"/>
      <c r="BH105" s="121">
        <f t="shared" si="172"/>
        <v>-7.38</v>
      </c>
      <c r="BI105" s="129">
        <v>2</v>
      </c>
      <c r="BJ105" s="127">
        <f t="shared" ref="BJ105:BJ130" si="204">BI105-BC105</f>
        <v>0</v>
      </c>
      <c r="BK105" s="27">
        <v>5.04</v>
      </c>
      <c r="BL105" s="37">
        <f t="shared" si="194"/>
        <v>0</v>
      </c>
      <c r="BM105" s="53"/>
      <c r="BN105" s="58">
        <f t="shared" si="183"/>
        <v>-7.38</v>
      </c>
      <c r="BO105" s="129">
        <v>2</v>
      </c>
      <c r="BP105" s="127">
        <f t="shared" ref="BP105:BP130" si="205">BO105-BI105</f>
        <v>0</v>
      </c>
      <c r="BQ105" s="27">
        <v>5.04</v>
      </c>
      <c r="BR105" s="37">
        <f t="shared" si="195"/>
        <v>0</v>
      </c>
      <c r="BS105" s="53"/>
      <c r="BT105" s="58">
        <f t="shared" si="184"/>
        <v>-7.38</v>
      </c>
      <c r="BU105" s="129">
        <v>2</v>
      </c>
      <c r="BV105" s="127">
        <f t="shared" ref="BV105:BV122" si="206">BU105-BO105</f>
        <v>0</v>
      </c>
      <c r="BW105" s="27">
        <v>5.04</v>
      </c>
      <c r="BX105" s="37">
        <f t="shared" si="196"/>
        <v>0</v>
      </c>
      <c r="BY105" s="53"/>
      <c r="BZ105" s="58">
        <f t="shared" si="185"/>
        <v>-7.38</v>
      </c>
      <c r="CA105" s="129">
        <v>2</v>
      </c>
      <c r="CB105" s="127">
        <f t="shared" ref="CB105:CB122" si="207">CA105-BU105</f>
        <v>0</v>
      </c>
      <c r="CC105" s="27">
        <v>5.04</v>
      </c>
      <c r="CD105" s="37">
        <f t="shared" si="197"/>
        <v>0</v>
      </c>
      <c r="CE105" s="53"/>
      <c r="CF105" s="58">
        <f t="shared" si="186"/>
        <v>-7.38</v>
      </c>
      <c r="CG105" s="131">
        <v>2</v>
      </c>
      <c r="CH105" s="127">
        <f t="shared" ref="CH105:CH122" si="208">CG105-CA105</f>
        <v>0</v>
      </c>
      <c r="CI105" s="18">
        <v>5.04</v>
      </c>
      <c r="CJ105" s="59">
        <f t="shared" si="198"/>
        <v>0</v>
      </c>
      <c r="CK105" s="106"/>
      <c r="CL105" s="58">
        <f t="shared" si="187"/>
        <v>-7.38</v>
      </c>
      <c r="CM105" s="131">
        <v>2</v>
      </c>
      <c r="CN105" s="127">
        <f t="shared" si="106"/>
        <v>0</v>
      </c>
      <c r="CO105" s="18">
        <v>5.04</v>
      </c>
      <c r="CP105" s="59">
        <f t="shared" si="199"/>
        <v>0</v>
      </c>
      <c r="CQ105" s="106"/>
      <c r="CR105" s="58">
        <f t="shared" si="188"/>
        <v>-7.38</v>
      </c>
      <c r="CS105" s="131">
        <v>2</v>
      </c>
      <c r="CT105" s="127">
        <f t="shared" si="109"/>
        <v>0</v>
      </c>
      <c r="CU105" s="18">
        <v>5.04</v>
      </c>
      <c r="CV105" s="59">
        <f t="shared" si="200"/>
        <v>0</v>
      </c>
      <c r="CW105" s="106"/>
      <c r="CX105" s="58">
        <f t="shared" si="189"/>
        <v>-7.38</v>
      </c>
      <c r="CY105" s="131">
        <v>2</v>
      </c>
      <c r="CZ105" s="127">
        <f t="shared" si="112"/>
        <v>0</v>
      </c>
      <c r="DA105" s="18">
        <v>5.04</v>
      </c>
      <c r="DB105" s="59">
        <f t="shared" si="201"/>
        <v>0</v>
      </c>
      <c r="DC105" s="106"/>
      <c r="DD105" s="58">
        <f t="shared" si="190"/>
        <v>-7.38</v>
      </c>
      <c r="DE105" s="131">
        <v>2</v>
      </c>
      <c r="DF105" s="127">
        <f t="shared" si="115"/>
        <v>0</v>
      </c>
      <c r="DG105" s="27">
        <v>5.29</v>
      </c>
      <c r="DH105" s="59">
        <f t="shared" si="202"/>
        <v>0</v>
      </c>
      <c r="DI105" s="106"/>
      <c r="DJ105" s="58">
        <f t="shared" si="191"/>
        <v>-7.38</v>
      </c>
    </row>
    <row r="106" spans="1:114" ht="13.9" customHeight="1" x14ac:dyDescent="0.25">
      <c r="A106" s="96" t="s">
        <v>102</v>
      </c>
      <c r="B106" s="6">
        <v>105</v>
      </c>
      <c r="C106" s="17">
        <v>-626.89</v>
      </c>
      <c r="D106" s="71"/>
      <c r="E106" s="71">
        <v>3</v>
      </c>
      <c r="F106" s="71">
        <v>4</v>
      </c>
      <c r="G106" s="71">
        <v>5</v>
      </c>
      <c r="H106" s="71">
        <v>5</v>
      </c>
      <c r="I106" s="71">
        <v>5</v>
      </c>
      <c r="J106" s="71">
        <v>5</v>
      </c>
      <c r="K106" s="71">
        <v>7</v>
      </c>
      <c r="L106" s="71">
        <v>10</v>
      </c>
      <c r="M106" s="71">
        <v>23</v>
      </c>
      <c r="N106" s="71">
        <v>52</v>
      </c>
      <c r="O106" s="71">
        <v>77</v>
      </c>
      <c r="P106" s="71">
        <v>95</v>
      </c>
      <c r="Q106" s="71">
        <v>126</v>
      </c>
      <c r="R106" s="71">
        <v>203</v>
      </c>
      <c r="S106" s="71">
        <v>267</v>
      </c>
      <c r="T106" s="71">
        <v>321</v>
      </c>
      <c r="U106" s="71">
        <v>435</v>
      </c>
      <c r="V106" s="71">
        <v>521</v>
      </c>
      <c r="W106" s="71">
        <v>612</v>
      </c>
      <c r="X106" s="71">
        <v>653</v>
      </c>
      <c r="Y106" s="71">
        <v>735</v>
      </c>
      <c r="Z106" s="63">
        <f t="shared" si="182"/>
        <v>82</v>
      </c>
      <c r="AA106" s="64">
        <v>4.8099999999999996</v>
      </c>
      <c r="AB106" s="65">
        <f t="shared" si="14"/>
        <v>394.41999999999996</v>
      </c>
      <c r="AC106" s="65"/>
      <c r="AD106" s="17">
        <f>C106+AC106-AB106</f>
        <v>-1021.31</v>
      </c>
      <c r="AE106" s="66">
        <v>780</v>
      </c>
      <c r="AF106" s="67">
        <f t="shared" si="132"/>
        <v>45</v>
      </c>
      <c r="AG106" s="68">
        <v>4.8099999999999996</v>
      </c>
      <c r="AH106" s="57">
        <f t="shared" si="146"/>
        <v>216.45</v>
      </c>
      <c r="AI106" s="69"/>
      <c r="AJ106" s="57">
        <f t="shared" si="156"/>
        <v>-1237.76</v>
      </c>
      <c r="AK106" s="66">
        <v>917</v>
      </c>
      <c r="AL106" s="67">
        <f t="shared" si="133"/>
        <v>137</v>
      </c>
      <c r="AM106" s="68">
        <v>5.04</v>
      </c>
      <c r="AN106" s="57">
        <f t="shared" si="148"/>
        <v>690.48</v>
      </c>
      <c r="AO106" s="69">
        <v>1500</v>
      </c>
      <c r="AP106" s="57">
        <f t="shared" si="157"/>
        <v>-428.24</v>
      </c>
      <c r="AQ106" s="66">
        <v>1039.8900000000001</v>
      </c>
      <c r="AR106" s="67">
        <f t="shared" si="134"/>
        <v>122.8900000000001</v>
      </c>
      <c r="AS106" s="68">
        <v>5.04</v>
      </c>
      <c r="AT106" s="57">
        <f t="shared" si="150"/>
        <v>619.36560000000054</v>
      </c>
      <c r="AU106" s="69"/>
      <c r="AV106" s="57">
        <f t="shared" si="158"/>
        <v>-1047.6056000000005</v>
      </c>
      <c r="AW106" s="66">
        <v>1133</v>
      </c>
      <c r="AX106" s="67">
        <f t="shared" si="151"/>
        <v>93.1099999999999</v>
      </c>
      <c r="AY106" s="68">
        <v>5.04</v>
      </c>
      <c r="AZ106" s="57">
        <f t="shared" si="192"/>
        <v>469.2743999999995</v>
      </c>
      <c r="BA106" s="69"/>
      <c r="BB106" s="120">
        <f t="shared" si="171"/>
        <v>-1516.88</v>
      </c>
      <c r="BC106" s="130">
        <v>1225</v>
      </c>
      <c r="BD106" s="126">
        <f t="shared" si="203"/>
        <v>92</v>
      </c>
      <c r="BE106" s="68">
        <v>5.04</v>
      </c>
      <c r="BF106" s="57">
        <f t="shared" si="193"/>
        <v>463.68</v>
      </c>
      <c r="BG106" s="69">
        <v>1600</v>
      </c>
      <c r="BH106" s="120">
        <f t="shared" si="172"/>
        <v>-380.56000000000017</v>
      </c>
      <c r="BI106" s="130">
        <v>1336</v>
      </c>
      <c r="BJ106" s="126">
        <f t="shared" si="204"/>
        <v>111</v>
      </c>
      <c r="BK106" s="68">
        <v>5.04</v>
      </c>
      <c r="BL106" s="57">
        <f t="shared" si="194"/>
        <v>559.44000000000005</v>
      </c>
      <c r="BM106" s="69"/>
      <c r="BN106" s="57">
        <f t="shared" si="183"/>
        <v>-940.00000000000023</v>
      </c>
      <c r="BO106" s="130">
        <v>1470</v>
      </c>
      <c r="BP106" s="126">
        <f t="shared" si="205"/>
        <v>134</v>
      </c>
      <c r="BQ106" s="68">
        <v>5.04</v>
      </c>
      <c r="BR106" s="57">
        <f t="shared" si="195"/>
        <v>675.36</v>
      </c>
      <c r="BS106" s="69">
        <v>400</v>
      </c>
      <c r="BT106" s="57">
        <f t="shared" si="184"/>
        <v>-1215.3600000000001</v>
      </c>
      <c r="BU106" s="130">
        <v>1656</v>
      </c>
      <c r="BV106" s="126">
        <f t="shared" si="206"/>
        <v>186</v>
      </c>
      <c r="BW106" s="68">
        <v>5.04</v>
      </c>
      <c r="BX106" s="57">
        <f t="shared" si="196"/>
        <v>937.44</v>
      </c>
      <c r="BY106" s="69"/>
      <c r="BZ106" s="57">
        <f t="shared" si="185"/>
        <v>-2152.8000000000002</v>
      </c>
      <c r="CA106" s="130">
        <v>1941</v>
      </c>
      <c r="CB106" s="126">
        <f t="shared" si="207"/>
        <v>285</v>
      </c>
      <c r="CC106" s="68">
        <v>5.04</v>
      </c>
      <c r="CD106" s="57">
        <f t="shared" si="197"/>
        <v>1436.4</v>
      </c>
      <c r="CE106" s="69"/>
      <c r="CF106" s="57">
        <f t="shared" si="186"/>
        <v>-3589.2000000000003</v>
      </c>
      <c r="CG106" s="131">
        <v>2088</v>
      </c>
      <c r="CH106" s="127">
        <f t="shared" si="208"/>
        <v>147</v>
      </c>
      <c r="CI106" s="18">
        <v>5.04</v>
      </c>
      <c r="CJ106" s="59">
        <f t="shared" si="198"/>
        <v>740.88</v>
      </c>
      <c r="CK106" s="106"/>
      <c r="CL106" s="57">
        <f t="shared" si="187"/>
        <v>-4330.08</v>
      </c>
      <c r="CM106" s="131">
        <v>2306</v>
      </c>
      <c r="CN106" s="127">
        <f t="shared" si="106"/>
        <v>218</v>
      </c>
      <c r="CO106" s="18">
        <v>5.04</v>
      </c>
      <c r="CP106" s="59">
        <f t="shared" si="199"/>
        <v>1098.72</v>
      </c>
      <c r="CQ106" s="106">
        <v>2500</v>
      </c>
      <c r="CR106" s="57">
        <f t="shared" si="188"/>
        <v>-2928.8</v>
      </c>
      <c r="CS106" s="130">
        <v>2451</v>
      </c>
      <c r="CT106" s="126">
        <f t="shared" si="109"/>
        <v>145</v>
      </c>
      <c r="CU106" s="68">
        <v>5.04</v>
      </c>
      <c r="CV106" s="57">
        <f t="shared" si="200"/>
        <v>730.8</v>
      </c>
      <c r="CW106" s="69"/>
      <c r="CX106" s="57">
        <f t="shared" si="189"/>
        <v>-3659.6000000000004</v>
      </c>
      <c r="CY106" s="130">
        <v>2759</v>
      </c>
      <c r="CZ106" s="126">
        <f t="shared" si="112"/>
        <v>308</v>
      </c>
      <c r="DA106" s="68">
        <v>5.04</v>
      </c>
      <c r="DB106" s="57">
        <f t="shared" si="201"/>
        <v>1552.32</v>
      </c>
      <c r="DC106" s="106">
        <v>3700</v>
      </c>
      <c r="DD106" s="58">
        <f t="shared" si="190"/>
        <v>-1511.92</v>
      </c>
      <c r="DE106" s="131">
        <v>3141</v>
      </c>
      <c r="DF106" s="127">
        <f t="shared" si="115"/>
        <v>382</v>
      </c>
      <c r="DG106" s="18">
        <v>5.29</v>
      </c>
      <c r="DH106" s="59">
        <f t="shared" si="202"/>
        <v>2020.78</v>
      </c>
      <c r="DI106" s="106">
        <v>5500</v>
      </c>
      <c r="DJ106" s="111">
        <f t="shared" si="191"/>
        <v>1967.3000000000002</v>
      </c>
    </row>
    <row r="107" spans="1:114" ht="13.9" hidden="1" customHeight="1" x14ac:dyDescent="0.25">
      <c r="B107" s="9">
        <v>106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132"/>
        <v>0</v>
      </c>
      <c r="AG107" s="27">
        <v>4.8099999999999996</v>
      </c>
      <c r="AH107" s="37">
        <f t="shared" si="146"/>
        <v>0</v>
      </c>
      <c r="AI107" s="53"/>
      <c r="AJ107" s="37">
        <f t="shared" si="156"/>
        <v>0</v>
      </c>
      <c r="AK107" s="49"/>
      <c r="AL107" s="36">
        <f t="shared" si="133"/>
        <v>0</v>
      </c>
      <c r="AM107" s="27">
        <v>5.04</v>
      </c>
      <c r="AN107" s="37">
        <f t="shared" si="148"/>
        <v>0</v>
      </c>
      <c r="AO107" s="53"/>
      <c r="AP107" s="58">
        <f t="shared" si="157"/>
        <v>0</v>
      </c>
      <c r="AQ107" s="49"/>
      <c r="AR107" s="36">
        <f t="shared" si="134"/>
        <v>0</v>
      </c>
      <c r="AS107" s="27">
        <v>5.04</v>
      </c>
      <c r="AT107" s="37">
        <f t="shared" si="150"/>
        <v>0</v>
      </c>
      <c r="AU107" s="53"/>
      <c r="AV107" s="58">
        <f t="shared" si="158"/>
        <v>0</v>
      </c>
      <c r="AW107" s="49"/>
      <c r="AX107" s="36">
        <f t="shared" si="151"/>
        <v>0</v>
      </c>
      <c r="AY107" s="27">
        <v>5.04</v>
      </c>
      <c r="AZ107" s="37">
        <f t="shared" si="192"/>
        <v>0</v>
      </c>
      <c r="BA107" s="53"/>
      <c r="BB107" s="122">
        <f t="shared" si="171"/>
        <v>0</v>
      </c>
      <c r="BC107" s="129"/>
      <c r="BD107" s="125">
        <f t="shared" si="203"/>
        <v>0</v>
      </c>
      <c r="BE107" s="27">
        <v>5.04</v>
      </c>
      <c r="BF107" s="37">
        <f t="shared" si="193"/>
        <v>0</v>
      </c>
      <c r="BG107" s="53"/>
      <c r="BH107" s="122">
        <f t="shared" si="172"/>
        <v>0</v>
      </c>
      <c r="BI107" s="129"/>
      <c r="BJ107" s="125">
        <f t="shared" si="204"/>
        <v>0</v>
      </c>
      <c r="BK107" s="27">
        <v>5.04</v>
      </c>
      <c r="BL107" s="37">
        <f t="shared" si="194"/>
        <v>0</v>
      </c>
      <c r="BM107" s="53"/>
      <c r="BN107" s="111">
        <f t="shared" si="183"/>
        <v>0</v>
      </c>
      <c r="BO107" s="129"/>
      <c r="BP107" s="125">
        <f t="shared" si="205"/>
        <v>0</v>
      </c>
      <c r="BQ107" s="27">
        <v>5.04</v>
      </c>
      <c r="BR107" s="37">
        <f t="shared" si="195"/>
        <v>0</v>
      </c>
      <c r="BS107" s="53"/>
      <c r="BT107" s="111">
        <f t="shared" si="184"/>
        <v>0</v>
      </c>
      <c r="BU107" s="129"/>
      <c r="BV107" s="125">
        <f t="shared" si="206"/>
        <v>0</v>
      </c>
      <c r="BW107" s="27">
        <v>5.04</v>
      </c>
      <c r="BX107" s="37">
        <f t="shared" si="196"/>
        <v>0</v>
      </c>
      <c r="BY107" s="53"/>
      <c r="BZ107" s="111">
        <f t="shared" si="185"/>
        <v>0</v>
      </c>
      <c r="CA107" s="129"/>
      <c r="CB107" s="125">
        <f t="shared" si="207"/>
        <v>0</v>
      </c>
      <c r="CC107" s="27">
        <v>5.04</v>
      </c>
      <c r="CD107" s="37">
        <f t="shared" si="197"/>
        <v>0</v>
      </c>
      <c r="CE107" s="53"/>
      <c r="CF107" s="111">
        <f t="shared" si="186"/>
        <v>0</v>
      </c>
      <c r="CG107" s="129"/>
      <c r="CH107" s="125">
        <f t="shared" si="208"/>
        <v>0</v>
      </c>
      <c r="CI107" s="27">
        <v>5.04</v>
      </c>
      <c r="CJ107" s="37">
        <f t="shared" si="198"/>
        <v>0</v>
      </c>
      <c r="CK107" s="53"/>
      <c r="CL107" s="111">
        <f t="shared" si="187"/>
        <v>0</v>
      </c>
      <c r="CM107" s="129"/>
      <c r="CN107" s="125">
        <f t="shared" ref="CN107:CN122" si="209">CM107-CG107</f>
        <v>0</v>
      </c>
      <c r="CO107" s="27">
        <v>5.04</v>
      </c>
      <c r="CP107" s="37">
        <f t="shared" si="199"/>
        <v>0</v>
      </c>
      <c r="CQ107" s="53"/>
      <c r="CR107" s="111">
        <f t="shared" si="188"/>
        <v>0</v>
      </c>
      <c r="CS107" s="129"/>
      <c r="CT107" s="125">
        <f t="shared" ref="CT107:CT121" si="210">CS107-CM107</f>
        <v>0</v>
      </c>
      <c r="CU107" s="27">
        <v>5.04</v>
      </c>
      <c r="CV107" s="37">
        <f t="shared" si="200"/>
        <v>0</v>
      </c>
      <c r="CW107" s="53"/>
      <c r="CX107" s="111">
        <f t="shared" si="189"/>
        <v>0</v>
      </c>
      <c r="CY107" s="129"/>
      <c r="CZ107" s="125">
        <f t="shared" ref="CZ107:CZ121" si="211">CY107-CS107</f>
        <v>0</v>
      </c>
      <c r="DA107" s="27">
        <v>5.04</v>
      </c>
      <c r="DB107" s="37">
        <f t="shared" si="201"/>
        <v>0</v>
      </c>
      <c r="DC107" s="53"/>
      <c r="DD107" s="111">
        <f t="shared" si="190"/>
        <v>0</v>
      </c>
      <c r="DE107" s="129"/>
      <c r="DF107" s="125">
        <f t="shared" ref="DF107:DF121" si="212">DE107-CY107</f>
        <v>0</v>
      </c>
      <c r="DG107" s="27">
        <v>5.29</v>
      </c>
      <c r="DH107" s="37">
        <f t="shared" si="202"/>
        <v>0</v>
      </c>
      <c r="DI107" s="53"/>
      <c r="DJ107" s="111">
        <f t="shared" si="191"/>
        <v>0</v>
      </c>
    </row>
    <row r="108" spans="1:114" ht="13.9" customHeight="1" x14ac:dyDescent="0.25">
      <c r="A108" s="96" t="s">
        <v>103</v>
      </c>
      <c r="B108" s="28">
        <v>107</v>
      </c>
      <c r="C108" s="8"/>
      <c r="D108" s="9"/>
      <c r="E108" s="10"/>
      <c r="F108" s="10"/>
      <c r="G108" s="10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8"/>
      <c r="Y108" s="8"/>
      <c r="Z108" s="9"/>
      <c r="AA108" s="9"/>
      <c r="AB108" s="8"/>
      <c r="AC108" s="14"/>
      <c r="AD108" s="8"/>
      <c r="AE108" s="49"/>
      <c r="AF108" s="36">
        <f t="shared" si="132"/>
        <v>0</v>
      </c>
      <c r="AG108" s="27">
        <v>4.8099999999999996</v>
      </c>
      <c r="AH108" s="37">
        <f t="shared" si="146"/>
        <v>0</v>
      </c>
      <c r="AI108" s="53"/>
      <c r="AJ108" s="37">
        <f t="shared" si="156"/>
        <v>0</v>
      </c>
      <c r="AK108" s="49">
        <v>2</v>
      </c>
      <c r="AL108" s="36">
        <f t="shared" si="133"/>
        <v>2</v>
      </c>
      <c r="AM108" s="27">
        <v>5.04</v>
      </c>
      <c r="AN108" s="37">
        <f t="shared" si="148"/>
        <v>10.08</v>
      </c>
      <c r="AO108" s="53"/>
      <c r="AP108" s="58">
        <f t="shared" si="157"/>
        <v>-10.08</v>
      </c>
      <c r="AQ108" s="49">
        <v>2</v>
      </c>
      <c r="AR108" s="36">
        <f t="shared" si="134"/>
        <v>0</v>
      </c>
      <c r="AS108" s="27">
        <v>5.04</v>
      </c>
      <c r="AT108" s="37">
        <f t="shared" si="150"/>
        <v>0</v>
      </c>
      <c r="AU108" s="53"/>
      <c r="AV108" s="58">
        <f t="shared" si="158"/>
        <v>-10.08</v>
      </c>
      <c r="AW108" s="104">
        <v>2</v>
      </c>
      <c r="AX108" s="105">
        <f t="shared" si="151"/>
        <v>0</v>
      </c>
      <c r="AY108" s="27">
        <v>5.04</v>
      </c>
      <c r="AZ108" s="37">
        <f t="shared" si="192"/>
        <v>0</v>
      </c>
      <c r="BA108" s="53"/>
      <c r="BB108" s="121">
        <f t="shared" si="171"/>
        <v>-10.08</v>
      </c>
      <c r="BC108" s="131">
        <v>2</v>
      </c>
      <c r="BD108" s="127">
        <f t="shared" si="203"/>
        <v>0</v>
      </c>
      <c r="BE108" s="27">
        <v>5.04</v>
      </c>
      <c r="BF108" s="37">
        <f t="shared" si="193"/>
        <v>0</v>
      </c>
      <c r="BG108" s="53"/>
      <c r="BH108" s="121">
        <f t="shared" si="172"/>
        <v>-10.08</v>
      </c>
      <c r="BI108" s="131">
        <v>2</v>
      </c>
      <c r="BJ108" s="127">
        <f t="shared" si="204"/>
        <v>0</v>
      </c>
      <c r="BK108" s="27">
        <v>5.04</v>
      </c>
      <c r="BL108" s="37">
        <f t="shared" si="194"/>
        <v>0</v>
      </c>
      <c r="BM108" s="53"/>
      <c r="BN108" s="58">
        <f t="shared" si="183"/>
        <v>-10.08</v>
      </c>
      <c r="BO108" s="131">
        <v>2</v>
      </c>
      <c r="BP108" s="127">
        <f t="shared" si="205"/>
        <v>0</v>
      </c>
      <c r="BQ108" s="27">
        <v>5.04</v>
      </c>
      <c r="BR108" s="37">
        <f t="shared" si="195"/>
        <v>0</v>
      </c>
      <c r="BS108" s="53"/>
      <c r="BT108" s="58">
        <f t="shared" si="184"/>
        <v>-10.08</v>
      </c>
      <c r="BU108" s="131">
        <v>2</v>
      </c>
      <c r="BV108" s="127">
        <f t="shared" si="206"/>
        <v>0</v>
      </c>
      <c r="BW108" s="27">
        <v>5.04</v>
      </c>
      <c r="BX108" s="37">
        <f t="shared" si="196"/>
        <v>0</v>
      </c>
      <c r="BY108" s="53"/>
      <c r="BZ108" s="58">
        <f t="shared" si="185"/>
        <v>-10.08</v>
      </c>
      <c r="CA108" s="131">
        <v>2</v>
      </c>
      <c r="CB108" s="127">
        <f t="shared" si="207"/>
        <v>0</v>
      </c>
      <c r="CC108" s="27">
        <v>5.04</v>
      </c>
      <c r="CD108" s="37">
        <f t="shared" si="197"/>
        <v>0</v>
      </c>
      <c r="CE108" s="53"/>
      <c r="CF108" s="58">
        <f t="shared" si="186"/>
        <v>-10.08</v>
      </c>
      <c r="CG108" s="131">
        <v>2</v>
      </c>
      <c r="CH108" s="127">
        <f t="shared" si="208"/>
        <v>0</v>
      </c>
      <c r="CI108" s="18">
        <v>5.04</v>
      </c>
      <c r="CJ108" s="59">
        <f t="shared" si="198"/>
        <v>0</v>
      </c>
      <c r="CK108" s="106"/>
      <c r="CL108" s="58">
        <f t="shared" si="187"/>
        <v>-10.08</v>
      </c>
      <c r="CM108" s="131">
        <v>2</v>
      </c>
      <c r="CN108" s="127">
        <f t="shared" si="209"/>
        <v>0</v>
      </c>
      <c r="CO108" s="18">
        <v>5.04</v>
      </c>
      <c r="CP108" s="59">
        <f t="shared" si="199"/>
        <v>0</v>
      </c>
      <c r="CQ108" s="106"/>
      <c r="CR108" s="58">
        <f t="shared" si="188"/>
        <v>-10.08</v>
      </c>
      <c r="CS108" s="131">
        <v>2</v>
      </c>
      <c r="CT108" s="127">
        <f t="shared" si="210"/>
        <v>0</v>
      </c>
      <c r="CU108" s="18">
        <v>5.04</v>
      </c>
      <c r="CV108" s="59">
        <f t="shared" si="200"/>
        <v>0</v>
      </c>
      <c r="CW108" s="106"/>
      <c r="CX108" s="58">
        <f t="shared" si="189"/>
        <v>-10.08</v>
      </c>
      <c r="CY108" s="131">
        <v>2</v>
      </c>
      <c r="CZ108" s="127">
        <f t="shared" si="211"/>
        <v>0</v>
      </c>
      <c r="DA108" s="18">
        <v>5.04</v>
      </c>
      <c r="DB108" s="59">
        <f t="shared" si="201"/>
        <v>0</v>
      </c>
      <c r="DC108" s="106"/>
      <c r="DD108" s="58">
        <f t="shared" si="190"/>
        <v>-10.08</v>
      </c>
      <c r="DE108" s="131">
        <v>3</v>
      </c>
      <c r="DF108" s="127">
        <f t="shared" si="212"/>
        <v>1</v>
      </c>
      <c r="DG108" s="27">
        <v>5.29</v>
      </c>
      <c r="DH108" s="59">
        <f t="shared" si="202"/>
        <v>5.29</v>
      </c>
      <c r="DI108" s="106"/>
      <c r="DJ108" s="58">
        <f t="shared" si="191"/>
        <v>-15.370000000000001</v>
      </c>
    </row>
    <row r="109" spans="1:114" ht="13.9" customHeight="1" x14ac:dyDescent="0.25">
      <c r="A109" s="96" t="s">
        <v>104</v>
      </c>
      <c r="B109" s="6">
        <v>108</v>
      </c>
      <c r="C109" s="23">
        <v>936.9</v>
      </c>
      <c r="D109" s="2">
        <v>2</v>
      </c>
      <c r="E109" s="2">
        <v>81</v>
      </c>
      <c r="F109" s="2">
        <v>103</v>
      </c>
      <c r="G109" s="2">
        <v>265</v>
      </c>
      <c r="H109" s="2">
        <v>265</v>
      </c>
      <c r="I109" s="2">
        <v>265</v>
      </c>
      <c r="J109" s="2">
        <v>265</v>
      </c>
      <c r="K109" s="2">
        <v>306</v>
      </c>
      <c r="L109" s="2">
        <v>444</v>
      </c>
      <c r="M109" s="2">
        <v>527</v>
      </c>
      <c r="N109" s="2">
        <v>618</v>
      </c>
      <c r="O109" s="2">
        <v>674</v>
      </c>
      <c r="P109" s="2">
        <v>765</v>
      </c>
      <c r="Q109" s="2">
        <v>899</v>
      </c>
      <c r="R109" s="2">
        <v>1136</v>
      </c>
      <c r="S109" s="2">
        <v>1275</v>
      </c>
      <c r="T109" s="2">
        <v>1275</v>
      </c>
      <c r="U109" s="2">
        <v>1280</v>
      </c>
      <c r="V109" s="2">
        <v>1280</v>
      </c>
      <c r="W109" s="2">
        <v>1280</v>
      </c>
      <c r="X109" s="2">
        <v>1316</v>
      </c>
      <c r="Y109" s="2">
        <v>1385</v>
      </c>
      <c r="Z109" s="20">
        <f>Y109-X109</f>
        <v>69</v>
      </c>
      <c r="AA109" s="21">
        <v>4.8099999999999996</v>
      </c>
      <c r="AB109" s="22">
        <f t="shared" si="14"/>
        <v>331.89</v>
      </c>
      <c r="AC109" s="22"/>
      <c r="AD109" s="23">
        <f>C109+AC109-AB109</f>
        <v>605.01</v>
      </c>
      <c r="AE109" s="49">
        <v>1480</v>
      </c>
      <c r="AF109" s="36">
        <f t="shared" si="132"/>
        <v>95</v>
      </c>
      <c r="AG109" s="27">
        <v>4.8099999999999996</v>
      </c>
      <c r="AH109" s="37">
        <f t="shared" si="146"/>
        <v>456.95</v>
      </c>
      <c r="AI109" s="53"/>
      <c r="AJ109" s="37">
        <f t="shared" si="156"/>
        <v>148.06</v>
      </c>
      <c r="AK109" s="49">
        <v>1537</v>
      </c>
      <c r="AL109" s="36">
        <f t="shared" si="133"/>
        <v>57</v>
      </c>
      <c r="AM109" s="27">
        <v>5.04</v>
      </c>
      <c r="AN109" s="37">
        <f>AM109*AL109</f>
        <v>287.28000000000003</v>
      </c>
      <c r="AO109" s="53"/>
      <c r="AP109" s="58">
        <f t="shared" si="157"/>
        <v>-139.22000000000003</v>
      </c>
      <c r="AQ109" s="49">
        <v>1617.36</v>
      </c>
      <c r="AR109" s="36">
        <f t="shared" si="134"/>
        <v>80.3599999999999</v>
      </c>
      <c r="AS109" s="27">
        <v>5.04</v>
      </c>
      <c r="AT109" s="37">
        <f t="shared" si="150"/>
        <v>405.01439999999951</v>
      </c>
      <c r="AU109" s="53">
        <v>1000</v>
      </c>
      <c r="AV109" s="111">
        <f t="shared" si="158"/>
        <v>455.7656000000004</v>
      </c>
      <c r="AW109" s="49">
        <v>1761</v>
      </c>
      <c r="AX109" s="36">
        <f t="shared" si="151"/>
        <v>143.6400000000001</v>
      </c>
      <c r="AY109" s="27">
        <v>5.04</v>
      </c>
      <c r="AZ109" s="37">
        <f t="shared" si="192"/>
        <v>723.94560000000047</v>
      </c>
      <c r="BA109" s="53"/>
      <c r="BB109" s="121">
        <f t="shared" si="171"/>
        <v>-268.18000000000006</v>
      </c>
      <c r="BC109" s="129">
        <v>1857</v>
      </c>
      <c r="BD109" s="125">
        <f t="shared" si="203"/>
        <v>96</v>
      </c>
      <c r="BE109" s="27">
        <v>5.04</v>
      </c>
      <c r="BF109" s="37">
        <f t="shared" si="193"/>
        <v>483.84000000000003</v>
      </c>
      <c r="BG109" s="53">
        <v>1000</v>
      </c>
      <c r="BH109" s="122">
        <f t="shared" si="172"/>
        <v>247.9799999999999</v>
      </c>
      <c r="BI109" s="129">
        <v>1971</v>
      </c>
      <c r="BJ109" s="125">
        <f t="shared" si="204"/>
        <v>114</v>
      </c>
      <c r="BK109" s="27">
        <v>5.04</v>
      </c>
      <c r="BL109" s="37">
        <f t="shared" si="194"/>
        <v>574.56000000000006</v>
      </c>
      <c r="BM109" s="53"/>
      <c r="BN109" s="58">
        <f t="shared" si="183"/>
        <v>-326.58000000000015</v>
      </c>
      <c r="BO109" s="129">
        <v>2068</v>
      </c>
      <c r="BP109" s="125">
        <f t="shared" si="205"/>
        <v>97</v>
      </c>
      <c r="BQ109" s="27">
        <v>5.04</v>
      </c>
      <c r="BR109" s="37">
        <f t="shared" si="195"/>
        <v>488.88</v>
      </c>
      <c r="BS109" s="53"/>
      <c r="BT109" s="58">
        <f t="shared" si="184"/>
        <v>-815.46000000000015</v>
      </c>
      <c r="BU109" s="129">
        <v>2210</v>
      </c>
      <c r="BV109" s="125">
        <f t="shared" si="206"/>
        <v>142</v>
      </c>
      <c r="BW109" s="27">
        <v>5.04</v>
      </c>
      <c r="BX109" s="37">
        <f t="shared" si="196"/>
        <v>715.68</v>
      </c>
      <c r="BY109" s="53">
        <v>2000</v>
      </c>
      <c r="BZ109" s="111">
        <f t="shared" si="185"/>
        <v>468.86</v>
      </c>
      <c r="CA109" s="129">
        <v>2344</v>
      </c>
      <c r="CB109" s="125">
        <f t="shared" si="207"/>
        <v>134</v>
      </c>
      <c r="CC109" s="27">
        <v>5.04</v>
      </c>
      <c r="CD109" s="37">
        <f t="shared" si="197"/>
        <v>675.36</v>
      </c>
      <c r="CE109" s="53"/>
      <c r="CF109" s="58">
        <f t="shared" si="186"/>
        <v>-206.5</v>
      </c>
      <c r="CG109" s="129">
        <v>2468</v>
      </c>
      <c r="CH109" s="125">
        <f t="shared" si="208"/>
        <v>124</v>
      </c>
      <c r="CI109" s="27">
        <v>5.04</v>
      </c>
      <c r="CJ109" s="37">
        <f t="shared" si="198"/>
        <v>624.96</v>
      </c>
      <c r="CK109" s="53">
        <v>1000</v>
      </c>
      <c r="CL109" s="111">
        <f t="shared" si="187"/>
        <v>168.53999999999996</v>
      </c>
      <c r="CM109" s="129">
        <v>2601</v>
      </c>
      <c r="CN109" s="125">
        <f t="shared" si="209"/>
        <v>133</v>
      </c>
      <c r="CO109" s="27">
        <v>5.04</v>
      </c>
      <c r="CP109" s="37">
        <f t="shared" si="199"/>
        <v>670.32</v>
      </c>
      <c r="CQ109" s="53">
        <v>1512</v>
      </c>
      <c r="CR109" s="111">
        <f t="shared" si="188"/>
        <v>1010.2199999999999</v>
      </c>
      <c r="CS109" s="129">
        <v>2658</v>
      </c>
      <c r="CT109" s="125">
        <f t="shared" si="210"/>
        <v>57</v>
      </c>
      <c r="CU109" s="27">
        <v>5.04</v>
      </c>
      <c r="CV109" s="37">
        <f t="shared" si="200"/>
        <v>287.28000000000003</v>
      </c>
      <c r="CW109" s="53">
        <v>1500</v>
      </c>
      <c r="CX109" s="111">
        <f t="shared" si="189"/>
        <v>2222.94</v>
      </c>
      <c r="CY109" s="129">
        <v>2751</v>
      </c>
      <c r="CZ109" s="125">
        <f t="shared" si="211"/>
        <v>93</v>
      </c>
      <c r="DA109" s="27">
        <v>5.04</v>
      </c>
      <c r="DB109" s="37">
        <f t="shared" si="201"/>
        <v>468.72</v>
      </c>
      <c r="DC109" s="53"/>
      <c r="DD109" s="111">
        <f t="shared" si="190"/>
        <v>1754.22</v>
      </c>
      <c r="DE109" s="129">
        <v>2854</v>
      </c>
      <c r="DF109" s="125">
        <f t="shared" si="212"/>
        <v>103</v>
      </c>
      <c r="DG109" s="27">
        <v>5.29</v>
      </c>
      <c r="DH109" s="37">
        <f t="shared" si="202"/>
        <v>544.87</v>
      </c>
      <c r="DI109" s="53">
        <v>25</v>
      </c>
      <c r="DJ109" s="111">
        <f t="shared" si="191"/>
        <v>1234.3499999999999</v>
      </c>
    </row>
    <row r="110" spans="1:114" ht="13.9" customHeight="1" x14ac:dyDescent="0.25">
      <c r="A110" s="96" t="s">
        <v>105</v>
      </c>
      <c r="B110" s="6">
        <v>109</v>
      </c>
      <c r="C110" s="24">
        <v>-162.46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4</v>
      </c>
      <c r="O110" s="2">
        <v>5</v>
      </c>
      <c r="P110" s="2">
        <v>6</v>
      </c>
      <c r="Q110" s="2">
        <v>7</v>
      </c>
      <c r="R110" s="2">
        <v>534</v>
      </c>
      <c r="S110" s="2">
        <v>644</v>
      </c>
      <c r="T110" s="2">
        <v>645</v>
      </c>
      <c r="U110" s="2">
        <v>647</v>
      </c>
      <c r="V110" s="2">
        <v>650</v>
      </c>
      <c r="W110" s="2">
        <v>650</v>
      </c>
      <c r="X110" s="2">
        <v>734</v>
      </c>
      <c r="Y110" s="2">
        <v>987</v>
      </c>
      <c r="Z110" s="20">
        <f>Y110-X110</f>
        <v>253</v>
      </c>
      <c r="AA110" s="21">
        <v>4.8099999999999996</v>
      </c>
      <c r="AB110" s="22">
        <f t="shared" si="14"/>
        <v>1216.9299999999998</v>
      </c>
      <c r="AC110" s="25">
        <v>1924</v>
      </c>
      <c r="AD110" s="23">
        <f>C110+AC110-AB110</f>
        <v>544.61000000000013</v>
      </c>
      <c r="AE110" s="49">
        <v>1114</v>
      </c>
      <c r="AF110" s="36">
        <f t="shared" si="132"/>
        <v>127</v>
      </c>
      <c r="AG110" s="27">
        <v>4.8099999999999996</v>
      </c>
      <c r="AH110" s="37">
        <f t="shared" si="146"/>
        <v>610.87</v>
      </c>
      <c r="AI110" s="53">
        <v>1443</v>
      </c>
      <c r="AJ110" s="37">
        <f t="shared" si="156"/>
        <v>1376.7400000000002</v>
      </c>
      <c r="AK110" s="49">
        <v>1193</v>
      </c>
      <c r="AL110" s="36">
        <f t="shared" si="133"/>
        <v>79</v>
      </c>
      <c r="AM110" s="27">
        <v>5.04</v>
      </c>
      <c r="AN110" s="37">
        <f t="shared" si="148"/>
        <v>398.16</v>
      </c>
      <c r="AO110" s="53"/>
      <c r="AP110" s="59">
        <f t="shared" si="157"/>
        <v>978.58000000000015</v>
      </c>
      <c r="AQ110" s="49">
        <v>1305.27</v>
      </c>
      <c r="AR110" s="36">
        <f t="shared" si="134"/>
        <v>112.26999999999998</v>
      </c>
      <c r="AS110" s="27">
        <v>5.04</v>
      </c>
      <c r="AT110" s="37">
        <f t="shared" si="150"/>
        <v>565.84079999999994</v>
      </c>
      <c r="AU110" s="53">
        <v>504</v>
      </c>
      <c r="AV110" s="111">
        <f t="shared" si="158"/>
        <v>916.73920000000021</v>
      </c>
      <c r="AW110" s="49">
        <v>1395</v>
      </c>
      <c r="AX110" s="36">
        <f t="shared" si="151"/>
        <v>89.730000000000018</v>
      </c>
      <c r="AY110" s="27">
        <v>5.04</v>
      </c>
      <c r="AZ110" s="37">
        <f t="shared" si="192"/>
        <v>452.2392000000001</v>
      </c>
      <c r="BA110" s="53">
        <v>1200</v>
      </c>
      <c r="BB110" s="122">
        <f t="shared" si="171"/>
        <v>1664.5</v>
      </c>
      <c r="BC110" s="129">
        <v>1608</v>
      </c>
      <c r="BD110" s="125">
        <f t="shared" si="203"/>
        <v>213</v>
      </c>
      <c r="BE110" s="27">
        <v>5.04</v>
      </c>
      <c r="BF110" s="37">
        <f t="shared" si="193"/>
        <v>1073.52</v>
      </c>
      <c r="BG110" s="53"/>
      <c r="BH110" s="122">
        <f t="shared" si="172"/>
        <v>590.98</v>
      </c>
      <c r="BI110" s="129">
        <v>1712</v>
      </c>
      <c r="BJ110" s="125">
        <f t="shared" si="204"/>
        <v>104</v>
      </c>
      <c r="BK110" s="27">
        <v>5.04</v>
      </c>
      <c r="BL110" s="37">
        <f t="shared" si="194"/>
        <v>524.16</v>
      </c>
      <c r="BM110" s="53">
        <v>1008</v>
      </c>
      <c r="BN110" s="111">
        <f t="shared" si="183"/>
        <v>1074.8200000000002</v>
      </c>
      <c r="BO110" s="129">
        <v>1819</v>
      </c>
      <c r="BP110" s="125">
        <f t="shared" si="205"/>
        <v>107</v>
      </c>
      <c r="BQ110" s="27">
        <v>5.04</v>
      </c>
      <c r="BR110" s="37">
        <f t="shared" si="195"/>
        <v>539.28</v>
      </c>
      <c r="BS110" s="53"/>
      <c r="BT110" s="111">
        <f t="shared" si="184"/>
        <v>535.54000000000019</v>
      </c>
      <c r="BU110" s="129">
        <v>2041</v>
      </c>
      <c r="BV110" s="125">
        <f t="shared" si="206"/>
        <v>222</v>
      </c>
      <c r="BW110" s="27">
        <v>5.04</v>
      </c>
      <c r="BX110" s="37">
        <f t="shared" si="196"/>
        <v>1118.8800000000001</v>
      </c>
      <c r="BY110" s="53"/>
      <c r="BZ110" s="58">
        <f t="shared" si="185"/>
        <v>-583.33999999999992</v>
      </c>
      <c r="CA110" s="129">
        <v>2339</v>
      </c>
      <c r="CB110" s="125">
        <f t="shared" si="207"/>
        <v>298</v>
      </c>
      <c r="CC110" s="27">
        <v>5.04</v>
      </c>
      <c r="CD110" s="37">
        <f t="shared" si="197"/>
        <v>1501.92</v>
      </c>
      <c r="CE110" s="53">
        <v>2016</v>
      </c>
      <c r="CF110" s="58">
        <f t="shared" si="186"/>
        <v>-69.259999999999991</v>
      </c>
      <c r="CG110" s="131">
        <v>2519</v>
      </c>
      <c r="CH110" s="127">
        <f t="shared" si="208"/>
        <v>180</v>
      </c>
      <c r="CI110" s="18">
        <v>5.04</v>
      </c>
      <c r="CJ110" s="59">
        <f t="shared" si="198"/>
        <v>907.2</v>
      </c>
      <c r="CK110" s="106"/>
      <c r="CL110" s="58">
        <f t="shared" si="187"/>
        <v>-976.46</v>
      </c>
      <c r="CM110" s="131">
        <v>2762</v>
      </c>
      <c r="CN110" s="127">
        <f t="shared" si="209"/>
        <v>243</v>
      </c>
      <c r="CO110" s="18">
        <v>5.04</v>
      </c>
      <c r="CP110" s="59">
        <f t="shared" si="199"/>
        <v>1224.72</v>
      </c>
      <c r="CQ110" s="106"/>
      <c r="CR110" s="57">
        <f t="shared" si="188"/>
        <v>-2201.1800000000003</v>
      </c>
      <c r="CS110" s="130">
        <v>3066</v>
      </c>
      <c r="CT110" s="127">
        <f t="shared" si="210"/>
        <v>304</v>
      </c>
      <c r="CU110" s="18">
        <v>5.04</v>
      </c>
      <c r="CV110" s="59">
        <f t="shared" si="200"/>
        <v>1532.16</v>
      </c>
      <c r="CW110" s="106">
        <v>1512</v>
      </c>
      <c r="CX110" s="57">
        <f t="shared" si="189"/>
        <v>-2221.34</v>
      </c>
      <c r="CY110" s="130">
        <v>3543</v>
      </c>
      <c r="CZ110" s="126">
        <f t="shared" si="211"/>
        <v>477</v>
      </c>
      <c r="DA110" s="68">
        <v>5.04</v>
      </c>
      <c r="DB110" s="57">
        <f t="shared" si="201"/>
        <v>2404.08</v>
      </c>
      <c r="DC110" s="69">
        <v>1512</v>
      </c>
      <c r="DD110" s="57">
        <f t="shared" si="190"/>
        <v>-3113.42</v>
      </c>
      <c r="DE110" s="131">
        <v>3683</v>
      </c>
      <c r="DF110" s="127">
        <f t="shared" si="212"/>
        <v>140</v>
      </c>
      <c r="DG110" s="18">
        <v>5.29</v>
      </c>
      <c r="DH110" s="59">
        <f t="shared" si="202"/>
        <v>740.6</v>
      </c>
      <c r="DI110" s="106">
        <v>2116</v>
      </c>
      <c r="DJ110" s="57">
        <f t="shared" si="191"/>
        <v>-1738.02</v>
      </c>
    </row>
    <row r="111" spans="1:114" ht="13.9" customHeight="1" x14ac:dyDescent="0.25">
      <c r="A111" s="96" t="s">
        <v>106</v>
      </c>
      <c r="B111" s="6">
        <v>110</v>
      </c>
      <c r="C111" s="23">
        <v>2603.4899999999998</v>
      </c>
      <c r="D111" s="2">
        <v>27</v>
      </c>
      <c r="E111" s="2">
        <v>27</v>
      </c>
      <c r="F111" s="2">
        <v>136</v>
      </c>
      <c r="G111" s="2">
        <v>589</v>
      </c>
      <c r="H111" s="2">
        <v>1091</v>
      </c>
      <c r="I111" s="2">
        <v>1092</v>
      </c>
      <c r="J111" s="2">
        <v>2362</v>
      </c>
      <c r="K111" s="2">
        <v>2642</v>
      </c>
      <c r="L111" s="2">
        <v>2707</v>
      </c>
      <c r="M111" s="2">
        <v>2746</v>
      </c>
      <c r="N111" s="2">
        <v>2746</v>
      </c>
      <c r="O111" s="2">
        <v>2752</v>
      </c>
      <c r="P111" s="2">
        <v>2778</v>
      </c>
      <c r="Q111" s="2">
        <v>2803</v>
      </c>
      <c r="R111" s="2">
        <v>2856</v>
      </c>
      <c r="S111" s="2">
        <v>3042</v>
      </c>
      <c r="T111" s="2">
        <v>3434</v>
      </c>
      <c r="U111" s="2">
        <v>3872</v>
      </c>
      <c r="V111" s="2">
        <v>4271</v>
      </c>
      <c r="W111" s="2">
        <v>4325</v>
      </c>
      <c r="X111" s="2">
        <v>4353</v>
      </c>
      <c r="Y111" s="2">
        <v>4424</v>
      </c>
      <c r="Z111" s="20">
        <f>Y111-X111</f>
        <v>71</v>
      </c>
      <c r="AA111" s="21">
        <v>4.8099999999999996</v>
      </c>
      <c r="AB111" s="22">
        <f t="shared" si="14"/>
        <v>341.51</v>
      </c>
      <c r="AC111" s="22"/>
      <c r="AD111" s="23">
        <f>C111+AC111-AB111</f>
        <v>2261.9799999999996</v>
      </c>
      <c r="AE111" s="49">
        <v>4591</v>
      </c>
      <c r="AF111" s="36">
        <f t="shared" si="132"/>
        <v>167</v>
      </c>
      <c r="AG111" s="27">
        <v>4.8099999999999996</v>
      </c>
      <c r="AH111" s="37">
        <f t="shared" si="146"/>
        <v>803.27</v>
      </c>
      <c r="AI111" s="53"/>
      <c r="AJ111" s="37">
        <f t="shared" si="156"/>
        <v>1458.7099999999996</v>
      </c>
      <c r="AK111" s="49">
        <v>4756</v>
      </c>
      <c r="AL111" s="36">
        <f t="shared" si="133"/>
        <v>165</v>
      </c>
      <c r="AM111" s="27">
        <v>5.04</v>
      </c>
      <c r="AN111" s="37">
        <f t="shared" si="148"/>
        <v>831.6</v>
      </c>
      <c r="AO111" s="53"/>
      <c r="AP111" s="59">
        <f t="shared" si="157"/>
        <v>627.10999999999956</v>
      </c>
      <c r="AQ111" s="49">
        <v>4817.1000000000004</v>
      </c>
      <c r="AR111" s="36">
        <f t="shared" si="134"/>
        <v>61.100000000000364</v>
      </c>
      <c r="AS111" s="27">
        <v>5.04</v>
      </c>
      <c r="AT111" s="37">
        <f t="shared" si="150"/>
        <v>307.94400000000184</v>
      </c>
      <c r="AU111" s="53"/>
      <c r="AV111" s="111">
        <f t="shared" si="158"/>
        <v>319.16599999999772</v>
      </c>
      <c r="AW111" s="49">
        <v>4843</v>
      </c>
      <c r="AX111" s="36">
        <f t="shared" si="151"/>
        <v>25.899999999999636</v>
      </c>
      <c r="AY111" s="27">
        <v>5.04</v>
      </c>
      <c r="AZ111" s="37">
        <f t="shared" si="192"/>
        <v>130.53599999999815</v>
      </c>
      <c r="BA111" s="53"/>
      <c r="BB111" s="122">
        <f t="shared" si="171"/>
        <v>188.62999999999957</v>
      </c>
      <c r="BC111" s="129">
        <v>5098</v>
      </c>
      <c r="BD111" s="125">
        <f t="shared" si="203"/>
        <v>255</v>
      </c>
      <c r="BE111" s="27">
        <v>5.04</v>
      </c>
      <c r="BF111" s="37">
        <f t="shared" si="193"/>
        <v>1285.2</v>
      </c>
      <c r="BG111" s="53"/>
      <c r="BH111" s="120">
        <f t="shared" si="172"/>
        <v>-1096.5700000000004</v>
      </c>
      <c r="BI111" s="129">
        <v>5422</v>
      </c>
      <c r="BJ111" s="125">
        <f t="shared" si="204"/>
        <v>324</v>
      </c>
      <c r="BK111" s="27">
        <v>5.04</v>
      </c>
      <c r="BL111" s="37">
        <f t="shared" si="194"/>
        <v>1632.96</v>
      </c>
      <c r="BM111" s="53">
        <v>3000</v>
      </c>
      <c r="BN111" s="111">
        <f t="shared" si="183"/>
        <v>270.46999999999957</v>
      </c>
      <c r="BO111" s="129">
        <v>5769</v>
      </c>
      <c r="BP111" s="125">
        <f t="shared" si="205"/>
        <v>347</v>
      </c>
      <c r="BQ111" s="27">
        <v>5.04</v>
      </c>
      <c r="BR111" s="37">
        <f t="shared" si="195"/>
        <v>1748.88</v>
      </c>
      <c r="BS111" s="53">
        <v>5000</v>
      </c>
      <c r="BT111" s="111">
        <f t="shared" si="184"/>
        <v>3521.5899999999992</v>
      </c>
      <c r="BU111" s="129">
        <v>6055</v>
      </c>
      <c r="BV111" s="125">
        <f t="shared" si="206"/>
        <v>286</v>
      </c>
      <c r="BW111" s="27">
        <v>5.04</v>
      </c>
      <c r="BX111" s="37">
        <f t="shared" si="196"/>
        <v>1441.44</v>
      </c>
      <c r="BY111" s="53"/>
      <c r="BZ111" s="111">
        <f t="shared" si="185"/>
        <v>2080.1499999999992</v>
      </c>
      <c r="CA111" s="129">
        <v>6461</v>
      </c>
      <c r="CB111" s="125">
        <f t="shared" si="207"/>
        <v>406</v>
      </c>
      <c r="CC111" s="27">
        <v>5.04</v>
      </c>
      <c r="CD111" s="37">
        <f t="shared" si="197"/>
        <v>2046.24</v>
      </c>
      <c r="CE111" s="53"/>
      <c r="CF111" s="111">
        <f t="shared" si="186"/>
        <v>33.909999999999172</v>
      </c>
      <c r="CG111" s="129">
        <v>6461</v>
      </c>
      <c r="CH111" s="125">
        <f t="shared" si="208"/>
        <v>0</v>
      </c>
      <c r="CI111" s="27">
        <v>5.04</v>
      </c>
      <c r="CJ111" s="37">
        <f t="shared" si="198"/>
        <v>0</v>
      </c>
      <c r="CK111" s="53">
        <v>5000</v>
      </c>
      <c r="CL111" s="111">
        <f t="shared" si="187"/>
        <v>5033.9099999999989</v>
      </c>
      <c r="CM111" s="129">
        <v>6878</v>
      </c>
      <c r="CN111" s="125">
        <f t="shared" si="209"/>
        <v>417</v>
      </c>
      <c r="CO111" s="27">
        <v>5.04</v>
      </c>
      <c r="CP111" s="37">
        <f t="shared" si="199"/>
        <v>2101.6799999999998</v>
      </c>
      <c r="CQ111" s="53"/>
      <c r="CR111" s="111">
        <f t="shared" si="188"/>
        <v>2932.2299999999991</v>
      </c>
      <c r="CS111" s="129">
        <v>6884</v>
      </c>
      <c r="CT111" s="125">
        <f t="shared" si="210"/>
        <v>6</v>
      </c>
      <c r="CU111" s="27">
        <v>5.04</v>
      </c>
      <c r="CV111" s="37">
        <f t="shared" si="200"/>
        <v>30.240000000000002</v>
      </c>
      <c r="CW111" s="53"/>
      <c r="CX111" s="111">
        <f t="shared" si="189"/>
        <v>2901.9899999999993</v>
      </c>
      <c r="CY111" s="129">
        <v>6891</v>
      </c>
      <c r="CZ111" s="125">
        <f t="shared" si="211"/>
        <v>7</v>
      </c>
      <c r="DA111" s="27">
        <v>5.04</v>
      </c>
      <c r="DB111" s="37">
        <f t="shared" si="201"/>
        <v>35.28</v>
      </c>
      <c r="DC111" s="53"/>
      <c r="DD111" s="111">
        <f t="shared" si="190"/>
        <v>2866.7099999999991</v>
      </c>
      <c r="DE111" s="129">
        <v>6891</v>
      </c>
      <c r="DF111" s="125">
        <f t="shared" si="212"/>
        <v>0</v>
      </c>
      <c r="DG111" s="27">
        <v>5.29</v>
      </c>
      <c r="DH111" s="37">
        <f t="shared" si="202"/>
        <v>0</v>
      </c>
      <c r="DI111" s="53"/>
      <c r="DJ111" s="111">
        <f t="shared" si="191"/>
        <v>2866.7099999999991</v>
      </c>
    </row>
    <row r="112" spans="1:114" ht="13.9" customHeight="1" x14ac:dyDescent="0.25">
      <c r="A112" s="96" t="s">
        <v>107</v>
      </c>
      <c r="B112" s="6">
        <v>111</v>
      </c>
      <c r="C112" s="23">
        <v>661.17</v>
      </c>
      <c r="D112" s="2"/>
      <c r="E112" s="2">
        <v>3</v>
      </c>
      <c r="F112" s="2">
        <v>119</v>
      </c>
      <c r="G112" s="2">
        <v>119</v>
      </c>
      <c r="H112" s="2">
        <v>119</v>
      </c>
      <c r="I112" s="2">
        <v>120</v>
      </c>
      <c r="J112" s="2">
        <v>120</v>
      </c>
      <c r="K112" s="2">
        <v>120</v>
      </c>
      <c r="L112" s="2">
        <v>157</v>
      </c>
      <c r="M112" s="2">
        <v>453</v>
      </c>
      <c r="N112" s="2">
        <v>218</v>
      </c>
      <c r="O112" s="2">
        <v>226</v>
      </c>
      <c r="P112" s="2">
        <v>227</v>
      </c>
      <c r="Q112" s="2">
        <v>230</v>
      </c>
      <c r="R112" s="2">
        <v>230</v>
      </c>
      <c r="S112" s="2">
        <v>236</v>
      </c>
      <c r="T112" s="2">
        <v>236</v>
      </c>
      <c r="U112" s="2">
        <v>236</v>
      </c>
      <c r="V112" s="2">
        <v>236</v>
      </c>
      <c r="W112" s="2">
        <v>236</v>
      </c>
      <c r="X112" s="2">
        <v>249</v>
      </c>
      <c r="Y112" s="2">
        <v>370</v>
      </c>
      <c r="Z112" s="20">
        <f>Y112-X112</f>
        <v>121</v>
      </c>
      <c r="AA112" s="21">
        <v>4.8099999999999996</v>
      </c>
      <c r="AB112" s="22">
        <f t="shared" si="14"/>
        <v>582.01</v>
      </c>
      <c r="AC112" s="22"/>
      <c r="AD112" s="23">
        <f>C112+AC112-AB112</f>
        <v>79.159999999999968</v>
      </c>
      <c r="AE112" s="49">
        <v>372</v>
      </c>
      <c r="AF112" s="36">
        <f t="shared" si="132"/>
        <v>2</v>
      </c>
      <c r="AG112" s="27">
        <v>4.8099999999999996</v>
      </c>
      <c r="AH112" s="37">
        <f t="shared" si="146"/>
        <v>9.6199999999999992</v>
      </c>
      <c r="AI112" s="53">
        <v>500</v>
      </c>
      <c r="AJ112" s="37">
        <f t="shared" si="156"/>
        <v>569.54</v>
      </c>
      <c r="AK112" s="49">
        <v>375</v>
      </c>
      <c r="AL112" s="36">
        <f t="shared" si="133"/>
        <v>3</v>
      </c>
      <c r="AM112" s="27">
        <v>5.04</v>
      </c>
      <c r="AN112" s="37">
        <f t="shared" si="148"/>
        <v>15.120000000000001</v>
      </c>
      <c r="AO112" s="53"/>
      <c r="AP112" s="59">
        <f t="shared" si="157"/>
        <v>554.41999999999996</v>
      </c>
      <c r="AQ112" s="49">
        <v>384.96</v>
      </c>
      <c r="AR112" s="36">
        <f t="shared" si="134"/>
        <v>9.9599999999999795</v>
      </c>
      <c r="AS112" s="27">
        <v>5.04</v>
      </c>
      <c r="AT112" s="37">
        <f t="shared" si="150"/>
        <v>50.1983999999999</v>
      </c>
      <c r="AU112" s="53">
        <v>500</v>
      </c>
      <c r="AV112" s="111">
        <f t="shared" si="158"/>
        <v>1004.2216000000001</v>
      </c>
      <c r="AW112" s="49">
        <v>387</v>
      </c>
      <c r="AX112" s="36">
        <f t="shared" si="151"/>
        <v>2.0400000000000205</v>
      </c>
      <c r="AY112" s="27">
        <v>5.04</v>
      </c>
      <c r="AZ112" s="37">
        <f t="shared" si="192"/>
        <v>10.281600000000104</v>
      </c>
      <c r="BA112" s="53"/>
      <c r="BB112" s="122">
        <f t="shared" si="171"/>
        <v>993.93999999999994</v>
      </c>
      <c r="BC112" s="129">
        <v>387</v>
      </c>
      <c r="BD112" s="125">
        <f t="shared" si="203"/>
        <v>0</v>
      </c>
      <c r="BE112" s="27">
        <v>5.04</v>
      </c>
      <c r="BF112" s="37">
        <f t="shared" si="193"/>
        <v>0</v>
      </c>
      <c r="BG112" s="53"/>
      <c r="BH112" s="122">
        <f t="shared" si="172"/>
        <v>993.93999999999994</v>
      </c>
      <c r="BI112" s="129">
        <v>387</v>
      </c>
      <c r="BJ112" s="125">
        <f t="shared" si="204"/>
        <v>0</v>
      </c>
      <c r="BK112" s="27">
        <v>5.04</v>
      </c>
      <c r="BL112" s="37">
        <f t="shared" si="194"/>
        <v>0</v>
      </c>
      <c r="BM112" s="53"/>
      <c r="BN112" s="111">
        <f t="shared" si="183"/>
        <v>993.93999999999994</v>
      </c>
      <c r="BO112" s="129">
        <v>387</v>
      </c>
      <c r="BP112" s="125">
        <f t="shared" si="205"/>
        <v>0</v>
      </c>
      <c r="BQ112" s="27">
        <v>5.04</v>
      </c>
      <c r="BR112" s="37">
        <f t="shared" si="195"/>
        <v>0</v>
      </c>
      <c r="BS112" s="53"/>
      <c r="BT112" s="111">
        <f t="shared" si="184"/>
        <v>993.93999999999994</v>
      </c>
      <c r="BU112" s="129">
        <v>387</v>
      </c>
      <c r="BV112" s="125">
        <f t="shared" si="206"/>
        <v>0</v>
      </c>
      <c r="BW112" s="27">
        <v>5.04</v>
      </c>
      <c r="BX112" s="37">
        <f t="shared" si="196"/>
        <v>0</v>
      </c>
      <c r="BY112" s="53"/>
      <c r="BZ112" s="111">
        <f t="shared" si="185"/>
        <v>993.93999999999994</v>
      </c>
      <c r="CA112" s="129">
        <v>387</v>
      </c>
      <c r="CB112" s="125">
        <f t="shared" si="207"/>
        <v>0</v>
      </c>
      <c r="CC112" s="27">
        <v>5.04</v>
      </c>
      <c r="CD112" s="37">
        <f t="shared" si="197"/>
        <v>0</v>
      </c>
      <c r="CE112" s="53"/>
      <c r="CF112" s="111">
        <f t="shared" si="186"/>
        <v>993.93999999999994</v>
      </c>
      <c r="CG112" s="129">
        <v>387</v>
      </c>
      <c r="CH112" s="125">
        <f t="shared" si="208"/>
        <v>0</v>
      </c>
      <c r="CI112" s="27">
        <v>5.04</v>
      </c>
      <c r="CJ112" s="37">
        <f t="shared" si="198"/>
        <v>0</v>
      </c>
      <c r="CK112" s="53"/>
      <c r="CL112" s="111">
        <f t="shared" si="187"/>
        <v>993.93999999999994</v>
      </c>
      <c r="CM112" s="129">
        <v>387</v>
      </c>
      <c r="CN112" s="125">
        <f t="shared" si="209"/>
        <v>0</v>
      </c>
      <c r="CO112" s="27">
        <v>5.04</v>
      </c>
      <c r="CP112" s="37">
        <f t="shared" si="199"/>
        <v>0</v>
      </c>
      <c r="CQ112" s="53"/>
      <c r="CR112" s="111">
        <f t="shared" si="188"/>
        <v>993.93999999999994</v>
      </c>
      <c r="CS112" s="129">
        <v>393</v>
      </c>
      <c r="CT112" s="125">
        <f t="shared" si="210"/>
        <v>6</v>
      </c>
      <c r="CU112" s="27">
        <v>5.04</v>
      </c>
      <c r="CV112" s="37">
        <f t="shared" si="200"/>
        <v>30.240000000000002</v>
      </c>
      <c r="CW112" s="53"/>
      <c r="CX112" s="111">
        <f t="shared" si="189"/>
        <v>963.69999999999993</v>
      </c>
      <c r="CY112" s="129">
        <v>451</v>
      </c>
      <c r="CZ112" s="125">
        <f t="shared" si="211"/>
        <v>58</v>
      </c>
      <c r="DA112" s="27">
        <v>5.04</v>
      </c>
      <c r="DB112" s="37">
        <f t="shared" si="201"/>
        <v>292.32</v>
      </c>
      <c r="DC112" s="53"/>
      <c r="DD112" s="111">
        <f t="shared" si="190"/>
        <v>671.37999999999988</v>
      </c>
      <c r="DE112" s="129">
        <v>462</v>
      </c>
      <c r="DF112" s="125">
        <f t="shared" si="212"/>
        <v>11</v>
      </c>
      <c r="DG112" s="27">
        <v>5.29</v>
      </c>
      <c r="DH112" s="37">
        <f t="shared" si="202"/>
        <v>58.19</v>
      </c>
      <c r="DI112" s="53">
        <v>25</v>
      </c>
      <c r="DJ112" s="111">
        <f t="shared" si="191"/>
        <v>638.18999999999983</v>
      </c>
    </row>
    <row r="113" spans="1:114" ht="13.9" hidden="1" customHeight="1" x14ac:dyDescent="0.25">
      <c r="A113" s="100"/>
      <c r="B113" s="9">
        <v>112</v>
      </c>
      <c r="C113" s="8"/>
      <c r="D113" s="9"/>
      <c r="E113" s="10"/>
      <c r="F113" s="10"/>
      <c r="G113" s="10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8"/>
      <c r="Y113" s="8"/>
      <c r="Z113" s="9"/>
      <c r="AA113" s="9"/>
      <c r="AB113" s="8"/>
      <c r="AC113" s="14"/>
      <c r="AD113" s="8"/>
      <c r="AE113" s="49"/>
      <c r="AF113" s="36">
        <f t="shared" si="132"/>
        <v>0</v>
      </c>
      <c r="AG113" s="27">
        <v>4.8099999999999996</v>
      </c>
      <c r="AH113" s="37">
        <f t="shared" si="146"/>
        <v>0</v>
      </c>
      <c r="AI113" s="53"/>
      <c r="AJ113" s="37">
        <f t="shared" si="156"/>
        <v>0</v>
      </c>
      <c r="AK113" s="49"/>
      <c r="AL113" s="36">
        <f t="shared" si="133"/>
        <v>0</v>
      </c>
      <c r="AM113" s="27">
        <v>5.04</v>
      </c>
      <c r="AN113" s="37">
        <f t="shared" si="148"/>
        <v>0</v>
      </c>
      <c r="AO113" s="53"/>
      <c r="AP113" s="59">
        <f t="shared" si="157"/>
        <v>0</v>
      </c>
      <c r="AQ113" s="49"/>
      <c r="AR113" s="36">
        <f t="shared" si="134"/>
        <v>0</v>
      </c>
      <c r="AS113" s="27">
        <v>5.04</v>
      </c>
      <c r="AT113" s="37">
        <f t="shared" si="150"/>
        <v>0</v>
      </c>
      <c r="AU113" s="53"/>
      <c r="AV113" s="59">
        <f t="shared" si="158"/>
        <v>0</v>
      </c>
      <c r="AW113" s="49"/>
      <c r="AX113" s="36">
        <f t="shared" si="151"/>
        <v>0</v>
      </c>
      <c r="AY113" s="27">
        <v>5.04</v>
      </c>
      <c r="AZ113" s="37">
        <f t="shared" si="192"/>
        <v>0</v>
      </c>
      <c r="BA113" s="53"/>
      <c r="BB113" s="122">
        <f t="shared" si="171"/>
        <v>0</v>
      </c>
      <c r="BC113" s="129"/>
      <c r="BD113" s="125">
        <f t="shared" si="203"/>
        <v>0</v>
      </c>
      <c r="BE113" s="27">
        <v>5.04</v>
      </c>
      <c r="BF113" s="37">
        <f t="shared" si="193"/>
        <v>0</v>
      </c>
      <c r="BG113" s="53"/>
      <c r="BH113" s="122">
        <f t="shared" si="172"/>
        <v>0</v>
      </c>
      <c r="BI113" s="129"/>
      <c r="BJ113" s="125">
        <f t="shared" si="204"/>
        <v>0</v>
      </c>
      <c r="BK113" s="27">
        <v>5.04</v>
      </c>
      <c r="BL113" s="37">
        <f t="shared" si="194"/>
        <v>0</v>
      </c>
      <c r="BM113" s="53"/>
      <c r="BN113" s="111">
        <f t="shared" si="183"/>
        <v>0</v>
      </c>
      <c r="BO113" s="129"/>
      <c r="BP113" s="125">
        <f t="shared" si="205"/>
        <v>0</v>
      </c>
      <c r="BQ113" s="27">
        <v>5.04</v>
      </c>
      <c r="BR113" s="37">
        <f t="shared" si="195"/>
        <v>0</v>
      </c>
      <c r="BS113" s="53"/>
      <c r="BT113" s="111">
        <f t="shared" si="184"/>
        <v>0</v>
      </c>
      <c r="BU113" s="129"/>
      <c r="BV113" s="125">
        <f t="shared" si="206"/>
        <v>0</v>
      </c>
      <c r="BW113" s="27">
        <v>5.04</v>
      </c>
      <c r="BX113" s="37">
        <f t="shared" si="196"/>
        <v>0</v>
      </c>
      <c r="BY113" s="53"/>
      <c r="BZ113" s="111">
        <f t="shared" si="185"/>
        <v>0</v>
      </c>
      <c r="CA113" s="129"/>
      <c r="CB113" s="125">
        <f t="shared" si="207"/>
        <v>0</v>
      </c>
      <c r="CC113" s="27">
        <v>5.04</v>
      </c>
      <c r="CD113" s="37">
        <f t="shared" si="197"/>
        <v>0</v>
      </c>
      <c r="CE113" s="53"/>
      <c r="CF113" s="111">
        <f t="shared" si="186"/>
        <v>0</v>
      </c>
      <c r="CG113" s="129"/>
      <c r="CH113" s="125">
        <f t="shared" si="208"/>
        <v>0</v>
      </c>
      <c r="CI113" s="27">
        <v>5.04</v>
      </c>
      <c r="CJ113" s="37">
        <f t="shared" si="198"/>
        <v>0</v>
      </c>
      <c r="CK113" s="53"/>
      <c r="CL113" s="111">
        <f t="shared" si="187"/>
        <v>0</v>
      </c>
      <c r="CM113" s="129"/>
      <c r="CN113" s="125">
        <f t="shared" si="209"/>
        <v>0</v>
      </c>
      <c r="CO113" s="27">
        <v>5.04</v>
      </c>
      <c r="CP113" s="37">
        <f t="shared" si="199"/>
        <v>0</v>
      </c>
      <c r="CQ113" s="53"/>
      <c r="CR113" s="111">
        <f t="shared" si="188"/>
        <v>0</v>
      </c>
      <c r="CS113" s="129"/>
      <c r="CT113" s="125">
        <f t="shared" si="210"/>
        <v>0</v>
      </c>
      <c r="CU113" s="27">
        <v>5.04</v>
      </c>
      <c r="CV113" s="37">
        <f t="shared" si="200"/>
        <v>0</v>
      </c>
      <c r="CW113" s="53"/>
      <c r="CX113" s="111">
        <f t="shared" si="189"/>
        <v>0</v>
      </c>
      <c r="CY113" s="129"/>
      <c r="CZ113" s="125">
        <f t="shared" si="211"/>
        <v>0</v>
      </c>
      <c r="DA113" s="27">
        <v>5.04</v>
      </c>
      <c r="DB113" s="37">
        <f t="shared" si="201"/>
        <v>0</v>
      </c>
      <c r="DC113" s="53"/>
      <c r="DD113" s="111">
        <f t="shared" si="190"/>
        <v>0</v>
      </c>
      <c r="DE113" s="129"/>
      <c r="DF113" s="125">
        <f t="shared" si="212"/>
        <v>0</v>
      </c>
      <c r="DG113" s="27">
        <v>5.29</v>
      </c>
      <c r="DH113" s="37">
        <f t="shared" si="202"/>
        <v>0</v>
      </c>
      <c r="DI113" s="53"/>
      <c r="DJ113" s="111">
        <f t="shared" si="191"/>
        <v>0</v>
      </c>
    </row>
    <row r="114" spans="1:114" ht="13.9" hidden="1" customHeight="1" x14ac:dyDescent="0.25">
      <c r="A114" s="100"/>
      <c r="B114" s="9">
        <v>113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132"/>
        <v>0</v>
      </c>
      <c r="AG114" s="27">
        <v>4.8099999999999996</v>
      </c>
      <c r="AH114" s="37">
        <f t="shared" si="146"/>
        <v>0</v>
      </c>
      <c r="AI114" s="53"/>
      <c r="AJ114" s="37">
        <f t="shared" si="156"/>
        <v>0</v>
      </c>
      <c r="AK114" s="49"/>
      <c r="AL114" s="36">
        <f t="shared" si="133"/>
        <v>0</v>
      </c>
      <c r="AM114" s="27">
        <v>5.04</v>
      </c>
      <c r="AN114" s="37">
        <f t="shared" si="148"/>
        <v>0</v>
      </c>
      <c r="AO114" s="53"/>
      <c r="AP114" s="59">
        <f t="shared" si="157"/>
        <v>0</v>
      </c>
      <c r="AQ114" s="49"/>
      <c r="AR114" s="36">
        <f t="shared" si="134"/>
        <v>0</v>
      </c>
      <c r="AS114" s="27">
        <v>5.04</v>
      </c>
      <c r="AT114" s="37">
        <f t="shared" si="150"/>
        <v>0</v>
      </c>
      <c r="AU114" s="53"/>
      <c r="AV114" s="59">
        <f t="shared" si="158"/>
        <v>0</v>
      </c>
      <c r="AW114" s="49"/>
      <c r="AX114" s="36">
        <f t="shared" si="151"/>
        <v>0</v>
      </c>
      <c r="AY114" s="27">
        <v>5.04</v>
      </c>
      <c r="AZ114" s="37">
        <f t="shared" si="192"/>
        <v>0</v>
      </c>
      <c r="BA114" s="53"/>
      <c r="BB114" s="122">
        <f t="shared" si="171"/>
        <v>0</v>
      </c>
      <c r="BC114" s="129"/>
      <c r="BD114" s="125">
        <f t="shared" si="203"/>
        <v>0</v>
      </c>
      <c r="BE114" s="27">
        <v>5.04</v>
      </c>
      <c r="BF114" s="37">
        <f t="shared" si="193"/>
        <v>0</v>
      </c>
      <c r="BG114" s="53"/>
      <c r="BH114" s="122">
        <f t="shared" si="172"/>
        <v>0</v>
      </c>
      <c r="BI114" s="129"/>
      <c r="BJ114" s="125">
        <f t="shared" si="204"/>
        <v>0</v>
      </c>
      <c r="BK114" s="27">
        <v>5.04</v>
      </c>
      <c r="BL114" s="37">
        <f t="shared" si="194"/>
        <v>0</v>
      </c>
      <c r="BM114" s="53"/>
      <c r="BN114" s="111">
        <f t="shared" si="183"/>
        <v>0</v>
      </c>
      <c r="BO114" s="129"/>
      <c r="BP114" s="125">
        <f t="shared" si="205"/>
        <v>0</v>
      </c>
      <c r="BQ114" s="27">
        <v>5.04</v>
      </c>
      <c r="BR114" s="37">
        <f t="shared" si="195"/>
        <v>0</v>
      </c>
      <c r="BS114" s="53"/>
      <c r="BT114" s="111">
        <f t="shared" si="184"/>
        <v>0</v>
      </c>
      <c r="BU114" s="129"/>
      <c r="BV114" s="125">
        <f t="shared" si="206"/>
        <v>0</v>
      </c>
      <c r="BW114" s="27">
        <v>5.04</v>
      </c>
      <c r="BX114" s="37">
        <f t="shared" si="196"/>
        <v>0</v>
      </c>
      <c r="BY114" s="53"/>
      <c r="BZ114" s="111">
        <f t="shared" si="185"/>
        <v>0</v>
      </c>
      <c r="CA114" s="129"/>
      <c r="CB114" s="125">
        <f t="shared" si="207"/>
        <v>0</v>
      </c>
      <c r="CC114" s="27">
        <v>5.04</v>
      </c>
      <c r="CD114" s="37">
        <f t="shared" si="197"/>
        <v>0</v>
      </c>
      <c r="CE114" s="53"/>
      <c r="CF114" s="111">
        <f t="shared" si="186"/>
        <v>0</v>
      </c>
      <c r="CG114" s="129"/>
      <c r="CH114" s="125">
        <f t="shared" si="208"/>
        <v>0</v>
      </c>
      <c r="CI114" s="27">
        <v>5.04</v>
      </c>
      <c r="CJ114" s="37">
        <f t="shared" si="198"/>
        <v>0</v>
      </c>
      <c r="CK114" s="53"/>
      <c r="CL114" s="111">
        <f t="shared" si="187"/>
        <v>0</v>
      </c>
      <c r="CM114" s="129"/>
      <c r="CN114" s="125">
        <f t="shared" si="209"/>
        <v>0</v>
      </c>
      <c r="CO114" s="27">
        <v>5.04</v>
      </c>
      <c r="CP114" s="37">
        <f t="shared" si="199"/>
        <v>0</v>
      </c>
      <c r="CQ114" s="53"/>
      <c r="CR114" s="111">
        <f t="shared" si="188"/>
        <v>0</v>
      </c>
      <c r="CS114" s="129"/>
      <c r="CT114" s="125">
        <f t="shared" si="210"/>
        <v>0</v>
      </c>
      <c r="CU114" s="27">
        <v>5.04</v>
      </c>
      <c r="CV114" s="37">
        <f t="shared" si="200"/>
        <v>0</v>
      </c>
      <c r="CW114" s="53"/>
      <c r="CX114" s="111">
        <f t="shared" si="189"/>
        <v>0</v>
      </c>
      <c r="CY114" s="129"/>
      <c r="CZ114" s="125">
        <f t="shared" si="211"/>
        <v>0</v>
      </c>
      <c r="DA114" s="27">
        <v>5.04</v>
      </c>
      <c r="DB114" s="37">
        <f t="shared" si="201"/>
        <v>0</v>
      </c>
      <c r="DC114" s="53"/>
      <c r="DD114" s="111">
        <f t="shared" si="190"/>
        <v>0</v>
      </c>
      <c r="DE114" s="129"/>
      <c r="DF114" s="125">
        <f t="shared" si="212"/>
        <v>0</v>
      </c>
      <c r="DG114" s="27">
        <v>5.29</v>
      </c>
      <c r="DH114" s="37">
        <f t="shared" si="202"/>
        <v>0</v>
      </c>
      <c r="DI114" s="53"/>
      <c r="DJ114" s="111">
        <f t="shared" si="191"/>
        <v>0</v>
      </c>
    </row>
    <row r="115" spans="1:114" ht="13.9" customHeight="1" x14ac:dyDescent="0.25">
      <c r="A115" s="96" t="s">
        <v>108</v>
      </c>
      <c r="B115" s="6">
        <v>114</v>
      </c>
      <c r="C115" s="24">
        <v>-425.81</v>
      </c>
      <c r="D115" s="2"/>
      <c r="E115" s="2"/>
      <c r="F115" s="2"/>
      <c r="G115" s="2"/>
      <c r="H115" s="2"/>
      <c r="I115" s="2"/>
      <c r="J115" s="2"/>
      <c r="K115" s="2"/>
      <c r="L115" s="2">
        <v>312</v>
      </c>
      <c r="M115" s="2">
        <v>312</v>
      </c>
      <c r="N115" s="2">
        <v>312</v>
      </c>
      <c r="O115" s="2">
        <v>230</v>
      </c>
      <c r="P115" s="2">
        <v>1017</v>
      </c>
      <c r="Q115" s="2">
        <v>1334</v>
      </c>
      <c r="R115" s="2">
        <v>1525</v>
      </c>
      <c r="S115" s="2">
        <v>1561</v>
      </c>
      <c r="T115" s="2">
        <v>1592</v>
      </c>
      <c r="U115" s="2">
        <v>1676</v>
      </c>
      <c r="V115" s="2">
        <v>1676</v>
      </c>
      <c r="W115" s="2">
        <v>1690</v>
      </c>
      <c r="X115" s="2">
        <v>1724</v>
      </c>
      <c r="Y115" s="2">
        <v>1870</v>
      </c>
      <c r="Z115" s="20">
        <f t="shared" ref="Z115:Z120" si="213">Y115-X115</f>
        <v>146</v>
      </c>
      <c r="AA115" s="21">
        <v>4.8099999999999996</v>
      </c>
      <c r="AB115" s="22">
        <f t="shared" si="14"/>
        <v>702.26</v>
      </c>
      <c r="AC115" s="25">
        <v>96.2</v>
      </c>
      <c r="AD115" s="17">
        <f t="shared" ref="AD115:AD120" si="214">C115+AC115-AB115</f>
        <v>-1031.8699999999999</v>
      </c>
      <c r="AE115" s="49">
        <v>2074</v>
      </c>
      <c r="AF115" s="36">
        <f t="shared" si="132"/>
        <v>204</v>
      </c>
      <c r="AG115" s="27">
        <v>4.8099999999999996</v>
      </c>
      <c r="AH115" s="37">
        <f t="shared" si="146"/>
        <v>981.2399999999999</v>
      </c>
      <c r="AI115" s="53">
        <v>1179.6500000000001</v>
      </c>
      <c r="AJ115" s="58">
        <f t="shared" si="156"/>
        <v>-833.4599999999997</v>
      </c>
      <c r="AK115" s="49">
        <v>2241</v>
      </c>
      <c r="AL115" s="36">
        <f t="shared" si="133"/>
        <v>167</v>
      </c>
      <c r="AM115" s="27">
        <v>5.04</v>
      </c>
      <c r="AN115" s="37">
        <f t="shared" si="148"/>
        <v>841.68</v>
      </c>
      <c r="AO115" s="53">
        <v>1251.9000000000001</v>
      </c>
      <c r="AP115" s="58">
        <f t="shared" si="157"/>
        <v>-423.23999999999955</v>
      </c>
      <c r="AQ115" s="49">
        <v>2434.2800000000002</v>
      </c>
      <c r="AR115" s="36">
        <f t="shared" si="134"/>
        <v>193.2800000000002</v>
      </c>
      <c r="AS115" s="27">
        <v>5.04</v>
      </c>
      <c r="AT115" s="37">
        <f t="shared" si="150"/>
        <v>974.13120000000106</v>
      </c>
      <c r="AU115" s="53">
        <v>1349.36</v>
      </c>
      <c r="AV115" s="58">
        <f t="shared" si="158"/>
        <v>-48.011200000000713</v>
      </c>
      <c r="AW115" s="49">
        <v>2620</v>
      </c>
      <c r="AX115" s="36">
        <f t="shared" si="151"/>
        <v>185.7199999999998</v>
      </c>
      <c r="AY115" s="27">
        <v>5.04</v>
      </c>
      <c r="AZ115" s="37">
        <f t="shared" si="192"/>
        <v>936.02879999999902</v>
      </c>
      <c r="BA115" s="53">
        <v>937.44</v>
      </c>
      <c r="BB115" s="121">
        <f t="shared" si="171"/>
        <v>-46.599999999999682</v>
      </c>
      <c r="BC115" s="129">
        <v>2762</v>
      </c>
      <c r="BD115" s="125">
        <f t="shared" si="203"/>
        <v>142</v>
      </c>
      <c r="BE115" s="27">
        <v>5.04</v>
      </c>
      <c r="BF115" s="37">
        <f t="shared" si="193"/>
        <v>715.68</v>
      </c>
      <c r="BG115" s="53">
        <v>882</v>
      </c>
      <c r="BH115" s="122">
        <f t="shared" si="172"/>
        <v>119.72000000000037</v>
      </c>
      <c r="BI115" s="129">
        <v>2786</v>
      </c>
      <c r="BJ115" s="125">
        <f t="shared" si="204"/>
        <v>24</v>
      </c>
      <c r="BK115" s="27">
        <v>5.04</v>
      </c>
      <c r="BL115" s="37">
        <f t="shared" si="194"/>
        <v>120.96000000000001</v>
      </c>
      <c r="BM115" s="53"/>
      <c r="BN115" s="58">
        <f t="shared" si="183"/>
        <v>-1.2399999999996396</v>
      </c>
      <c r="BO115" s="129">
        <v>2804</v>
      </c>
      <c r="BP115" s="125">
        <f t="shared" si="205"/>
        <v>18</v>
      </c>
      <c r="BQ115" s="27">
        <v>5.04</v>
      </c>
      <c r="BR115" s="37">
        <f t="shared" si="195"/>
        <v>90.72</v>
      </c>
      <c r="BS115" s="53"/>
      <c r="BT115" s="58">
        <f t="shared" si="184"/>
        <v>-91.959999999999638</v>
      </c>
      <c r="BU115" s="129">
        <v>2816</v>
      </c>
      <c r="BV115" s="125">
        <f t="shared" si="206"/>
        <v>12</v>
      </c>
      <c r="BW115" s="27">
        <v>5.04</v>
      </c>
      <c r="BX115" s="37">
        <f t="shared" si="196"/>
        <v>60.480000000000004</v>
      </c>
      <c r="BY115" s="53"/>
      <c r="BZ115" s="58">
        <f t="shared" si="185"/>
        <v>-152.43999999999966</v>
      </c>
      <c r="CA115" s="129">
        <v>2823</v>
      </c>
      <c r="CB115" s="125">
        <f t="shared" si="207"/>
        <v>7</v>
      </c>
      <c r="CC115" s="27">
        <v>5.04</v>
      </c>
      <c r="CD115" s="37">
        <f t="shared" si="197"/>
        <v>35.28</v>
      </c>
      <c r="CE115" s="53"/>
      <c r="CF115" s="58">
        <f t="shared" si="186"/>
        <v>-187.71999999999966</v>
      </c>
      <c r="CG115" s="131">
        <v>2826</v>
      </c>
      <c r="CH115" s="127">
        <f t="shared" si="208"/>
        <v>3</v>
      </c>
      <c r="CI115" s="18">
        <v>5.04</v>
      </c>
      <c r="CJ115" s="59">
        <f t="shared" si="198"/>
        <v>15.120000000000001</v>
      </c>
      <c r="CK115" s="106"/>
      <c r="CL115" s="58">
        <f t="shared" si="187"/>
        <v>-202.83999999999966</v>
      </c>
      <c r="CM115" s="131">
        <v>2857</v>
      </c>
      <c r="CN115" s="127">
        <f t="shared" si="209"/>
        <v>31</v>
      </c>
      <c r="CO115" s="18">
        <v>5.04</v>
      </c>
      <c r="CP115" s="59">
        <f t="shared" si="199"/>
        <v>156.24</v>
      </c>
      <c r="CQ115" s="106">
        <v>156.24</v>
      </c>
      <c r="CR115" s="58">
        <f t="shared" si="188"/>
        <v>-202.83999999999966</v>
      </c>
      <c r="CS115" s="131">
        <v>3044</v>
      </c>
      <c r="CT115" s="127">
        <f t="shared" si="210"/>
        <v>187</v>
      </c>
      <c r="CU115" s="18">
        <v>5.04</v>
      </c>
      <c r="CV115" s="59">
        <f t="shared" si="200"/>
        <v>942.48</v>
      </c>
      <c r="CW115" s="106"/>
      <c r="CX115" s="57">
        <f t="shared" si="189"/>
        <v>-1145.3199999999997</v>
      </c>
      <c r="CY115" s="131">
        <v>3318</v>
      </c>
      <c r="CZ115" s="127">
        <f t="shared" si="211"/>
        <v>274</v>
      </c>
      <c r="DA115" s="18">
        <v>5.04</v>
      </c>
      <c r="DB115" s="59">
        <f t="shared" si="201"/>
        <v>1380.96</v>
      </c>
      <c r="DC115" s="106">
        <f>1098.72+1380.96</f>
        <v>2479.6800000000003</v>
      </c>
      <c r="DD115" s="58">
        <f t="shared" si="190"/>
        <v>-46.599999999999454</v>
      </c>
      <c r="DE115" s="131">
        <v>3492</v>
      </c>
      <c r="DF115" s="127">
        <f t="shared" si="212"/>
        <v>174</v>
      </c>
      <c r="DG115" s="27">
        <v>5.29</v>
      </c>
      <c r="DH115" s="59">
        <f t="shared" si="202"/>
        <v>920.46</v>
      </c>
      <c r="DI115" s="106"/>
      <c r="DJ115" s="58">
        <f t="shared" si="191"/>
        <v>-967.05999999999949</v>
      </c>
    </row>
    <row r="116" spans="1:114" ht="13.9" customHeight="1" x14ac:dyDescent="0.25">
      <c r="A116" s="96" t="s">
        <v>109</v>
      </c>
      <c r="B116" s="6">
        <v>115</v>
      </c>
      <c r="C116" s="17">
        <v>-1279.6600000000001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>
        <v>148</v>
      </c>
      <c r="R116" s="2">
        <v>403</v>
      </c>
      <c r="S116" s="2">
        <v>520</v>
      </c>
      <c r="T116" s="2">
        <v>520</v>
      </c>
      <c r="U116" s="2">
        <v>520</v>
      </c>
      <c r="V116" s="2">
        <v>587</v>
      </c>
      <c r="W116" s="2">
        <v>709</v>
      </c>
      <c r="X116" s="2">
        <v>786</v>
      </c>
      <c r="Y116" s="2">
        <v>1218</v>
      </c>
      <c r="Z116" s="20">
        <f t="shared" si="213"/>
        <v>432</v>
      </c>
      <c r="AA116" s="21">
        <v>4.8099999999999996</v>
      </c>
      <c r="AB116" s="22">
        <f t="shared" si="14"/>
        <v>2077.9199999999996</v>
      </c>
      <c r="AC116" s="25">
        <v>1500</v>
      </c>
      <c r="AD116" s="17">
        <f t="shared" si="214"/>
        <v>-1857.5799999999997</v>
      </c>
      <c r="AE116" s="49">
        <v>1250</v>
      </c>
      <c r="AF116" s="36">
        <f t="shared" si="132"/>
        <v>32</v>
      </c>
      <c r="AG116" s="27">
        <v>4.8099999999999996</v>
      </c>
      <c r="AH116" s="37">
        <f t="shared" si="146"/>
        <v>153.91999999999999</v>
      </c>
      <c r="AI116" s="53">
        <f>800+1857.58</f>
        <v>2657.58</v>
      </c>
      <c r="AJ116" s="37">
        <f t="shared" si="156"/>
        <v>646.08000000000015</v>
      </c>
      <c r="AK116" s="49">
        <v>1300</v>
      </c>
      <c r="AL116" s="36">
        <f t="shared" si="133"/>
        <v>50</v>
      </c>
      <c r="AM116" s="27">
        <v>5.04</v>
      </c>
      <c r="AN116" s="37">
        <f t="shared" si="148"/>
        <v>252</v>
      </c>
      <c r="AO116" s="53">
        <v>353.92</v>
      </c>
      <c r="AP116" s="59">
        <f t="shared" si="157"/>
        <v>748.00000000000023</v>
      </c>
      <c r="AQ116" s="49">
        <v>1356.8</v>
      </c>
      <c r="AR116" s="36">
        <f t="shared" si="134"/>
        <v>56.799999999999955</v>
      </c>
      <c r="AS116" s="27">
        <v>5.04</v>
      </c>
      <c r="AT116" s="37">
        <f t="shared" si="150"/>
        <v>286.27199999999976</v>
      </c>
      <c r="AU116" s="53">
        <v>1500</v>
      </c>
      <c r="AV116" s="111">
        <f t="shared" si="158"/>
        <v>1961.7280000000005</v>
      </c>
      <c r="AW116" s="49">
        <v>1431</v>
      </c>
      <c r="AX116" s="36">
        <f t="shared" si="151"/>
        <v>74.200000000000045</v>
      </c>
      <c r="AY116" s="27">
        <v>5.04</v>
      </c>
      <c r="AZ116" s="37">
        <f t="shared" si="192"/>
        <v>373.96800000000025</v>
      </c>
      <c r="BA116" s="53"/>
      <c r="BB116" s="122">
        <f t="shared" si="171"/>
        <v>1587.7600000000002</v>
      </c>
      <c r="BC116" s="129">
        <v>1472</v>
      </c>
      <c r="BD116" s="125">
        <f t="shared" si="203"/>
        <v>41</v>
      </c>
      <c r="BE116" s="27">
        <v>5.04</v>
      </c>
      <c r="BF116" s="37">
        <f t="shared" si="193"/>
        <v>206.64000000000001</v>
      </c>
      <c r="BG116" s="53"/>
      <c r="BH116" s="122">
        <f t="shared" si="172"/>
        <v>1381.1200000000001</v>
      </c>
      <c r="BI116" s="129">
        <v>1513</v>
      </c>
      <c r="BJ116" s="125">
        <f t="shared" si="204"/>
        <v>41</v>
      </c>
      <c r="BK116" s="27">
        <v>5.04</v>
      </c>
      <c r="BL116" s="37">
        <f t="shared" si="194"/>
        <v>206.64000000000001</v>
      </c>
      <c r="BM116" s="53"/>
      <c r="BN116" s="111">
        <f t="shared" si="183"/>
        <v>1174.48</v>
      </c>
      <c r="BO116" s="129">
        <v>1559</v>
      </c>
      <c r="BP116" s="125">
        <f t="shared" si="205"/>
        <v>46</v>
      </c>
      <c r="BQ116" s="27">
        <v>5.04</v>
      </c>
      <c r="BR116" s="37">
        <f t="shared" si="195"/>
        <v>231.84</v>
      </c>
      <c r="BS116" s="53"/>
      <c r="BT116" s="111">
        <f t="shared" si="184"/>
        <v>942.64</v>
      </c>
      <c r="BU116" s="129">
        <v>1684</v>
      </c>
      <c r="BV116" s="125">
        <f t="shared" si="206"/>
        <v>125</v>
      </c>
      <c r="BW116" s="27">
        <v>5.04</v>
      </c>
      <c r="BX116" s="37">
        <f t="shared" si="196"/>
        <v>630</v>
      </c>
      <c r="BY116" s="53"/>
      <c r="BZ116" s="111">
        <f t="shared" si="185"/>
        <v>312.64</v>
      </c>
      <c r="CA116" s="129">
        <v>1693</v>
      </c>
      <c r="CB116" s="125">
        <f t="shared" si="207"/>
        <v>9</v>
      </c>
      <c r="CC116" s="27">
        <v>5.04</v>
      </c>
      <c r="CD116" s="37">
        <f t="shared" si="197"/>
        <v>45.36</v>
      </c>
      <c r="CE116" s="53"/>
      <c r="CF116" s="111">
        <f t="shared" si="186"/>
        <v>267.27999999999997</v>
      </c>
      <c r="CG116" s="131">
        <v>1872</v>
      </c>
      <c r="CH116" s="127">
        <f t="shared" si="208"/>
        <v>179</v>
      </c>
      <c r="CI116" s="18">
        <v>5.04</v>
      </c>
      <c r="CJ116" s="59">
        <f t="shared" si="198"/>
        <v>902.16</v>
      </c>
      <c r="CK116" s="106"/>
      <c r="CL116" s="58">
        <f t="shared" si="187"/>
        <v>-634.88</v>
      </c>
      <c r="CM116" s="131">
        <v>1950</v>
      </c>
      <c r="CN116" s="127">
        <f t="shared" si="209"/>
        <v>78</v>
      </c>
      <c r="CO116" s="18">
        <v>5.04</v>
      </c>
      <c r="CP116" s="59">
        <f t="shared" si="199"/>
        <v>393.12</v>
      </c>
      <c r="CQ116" s="106"/>
      <c r="CR116" s="57">
        <f t="shared" si="188"/>
        <v>-1028</v>
      </c>
      <c r="CS116" s="131">
        <v>2023</v>
      </c>
      <c r="CT116" s="127">
        <f t="shared" si="210"/>
        <v>73</v>
      </c>
      <c r="CU116" s="18">
        <v>5.04</v>
      </c>
      <c r="CV116" s="59">
        <f t="shared" si="200"/>
        <v>367.92</v>
      </c>
      <c r="CW116" s="106">
        <v>1028</v>
      </c>
      <c r="CX116" s="58">
        <f t="shared" si="189"/>
        <v>-367.92000000000007</v>
      </c>
      <c r="CY116" s="131">
        <v>2076</v>
      </c>
      <c r="CZ116" s="127">
        <f t="shared" si="211"/>
        <v>53</v>
      </c>
      <c r="DA116" s="18">
        <v>5.04</v>
      </c>
      <c r="DB116" s="59">
        <f t="shared" si="201"/>
        <v>267.12</v>
      </c>
      <c r="DC116" s="106">
        <v>400</v>
      </c>
      <c r="DD116" s="58">
        <f t="shared" si="190"/>
        <v>-235.04000000000008</v>
      </c>
      <c r="DE116" s="131">
        <v>2143</v>
      </c>
      <c r="DF116" s="127">
        <f t="shared" si="212"/>
        <v>67</v>
      </c>
      <c r="DG116" s="27">
        <v>5.29</v>
      </c>
      <c r="DH116" s="59">
        <f t="shared" si="202"/>
        <v>354.43</v>
      </c>
      <c r="DI116" s="106">
        <v>500</v>
      </c>
      <c r="DJ116" s="58">
        <f t="shared" si="191"/>
        <v>-89.470000000000084</v>
      </c>
    </row>
    <row r="117" spans="1:114" ht="13.9" customHeight="1" x14ac:dyDescent="0.25">
      <c r="A117" s="96" t="s">
        <v>110</v>
      </c>
      <c r="B117" s="6">
        <v>116</v>
      </c>
      <c r="C117" s="17">
        <v>-6941.74</v>
      </c>
      <c r="D117" s="2"/>
      <c r="E117" s="2"/>
      <c r="F117" s="2"/>
      <c r="G117" s="2"/>
      <c r="H117" s="2"/>
      <c r="I117" s="2"/>
      <c r="J117" s="2">
        <v>248</v>
      </c>
      <c r="K117" s="2">
        <v>666</v>
      </c>
      <c r="L117" s="2">
        <v>744</v>
      </c>
      <c r="M117" s="2">
        <v>928</v>
      </c>
      <c r="N117" s="2">
        <v>975</v>
      </c>
      <c r="O117" s="2">
        <v>1025</v>
      </c>
      <c r="P117" s="2">
        <v>1089</v>
      </c>
      <c r="Q117" s="2">
        <v>1119</v>
      </c>
      <c r="R117" s="2">
        <v>1125</v>
      </c>
      <c r="S117" s="2">
        <v>1126</v>
      </c>
      <c r="T117" s="2">
        <v>1133</v>
      </c>
      <c r="U117" s="2">
        <v>1134</v>
      </c>
      <c r="V117" s="2">
        <v>1140</v>
      </c>
      <c r="W117" s="2">
        <v>9</v>
      </c>
      <c r="X117" s="2">
        <v>1439</v>
      </c>
      <c r="Y117" s="2">
        <v>1811</v>
      </c>
      <c r="Z117" s="20">
        <f t="shared" si="213"/>
        <v>372</v>
      </c>
      <c r="AA117" s="21">
        <v>4.8099999999999996</v>
      </c>
      <c r="AB117" s="22">
        <f t="shared" si="14"/>
        <v>1789.32</v>
      </c>
      <c r="AC117" s="22"/>
      <c r="AD117" s="17">
        <f t="shared" si="214"/>
        <v>-8731.06</v>
      </c>
      <c r="AE117" s="49">
        <v>1858</v>
      </c>
      <c r="AF117" s="36">
        <f t="shared" si="132"/>
        <v>47</v>
      </c>
      <c r="AG117" s="27">
        <v>4.8099999999999996</v>
      </c>
      <c r="AH117" s="37">
        <f t="shared" si="146"/>
        <v>226.07</v>
      </c>
      <c r="AI117" s="53"/>
      <c r="AJ117" s="57">
        <f t="shared" si="156"/>
        <v>-8957.1299999999992</v>
      </c>
      <c r="AK117" s="49">
        <v>1866</v>
      </c>
      <c r="AL117" s="36">
        <f t="shared" si="133"/>
        <v>8</v>
      </c>
      <c r="AM117" s="27">
        <v>5.04</v>
      </c>
      <c r="AN117" s="37">
        <f t="shared" si="148"/>
        <v>40.32</v>
      </c>
      <c r="AO117" s="53">
        <v>9000</v>
      </c>
      <c r="AP117" s="59">
        <f t="shared" si="157"/>
        <v>2.5500000000010914</v>
      </c>
      <c r="AQ117" s="49">
        <v>1877</v>
      </c>
      <c r="AR117" s="36">
        <f t="shared" si="134"/>
        <v>11</v>
      </c>
      <c r="AS117" s="27">
        <v>5.04</v>
      </c>
      <c r="AT117" s="37">
        <f t="shared" si="150"/>
        <v>55.44</v>
      </c>
      <c r="AU117" s="53"/>
      <c r="AV117" s="58">
        <f t="shared" si="158"/>
        <v>-52.889999999998906</v>
      </c>
      <c r="AW117" s="49">
        <v>1893</v>
      </c>
      <c r="AX117" s="36">
        <f t="shared" si="151"/>
        <v>16</v>
      </c>
      <c r="AY117" s="27">
        <v>5.04</v>
      </c>
      <c r="AZ117" s="37">
        <f t="shared" si="192"/>
        <v>80.64</v>
      </c>
      <c r="BA117" s="53">
        <v>2000</v>
      </c>
      <c r="BB117" s="122">
        <f t="shared" si="171"/>
        <v>1866.4700000000009</v>
      </c>
      <c r="BC117" s="129">
        <v>2322</v>
      </c>
      <c r="BD117" s="125">
        <f t="shared" si="203"/>
        <v>429</v>
      </c>
      <c r="BE117" s="27">
        <v>5.04</v>
      </c>
      <c r="BF117" s="37">
        <f t="shared" si="193"/>
        <v>2162.16</v>
      </c>
      <c r="BG117" s="53">
        <v>4000</v>
      </c>
      <c r="BH117" s="122">
        <f t="shared" si="172"/>
        <v>3704.3100000000013</v>
      </c>
      <c r="BI117" s="129">
        <v>2389</v>
      </c>
      <c r="BJ117" s="125">
        <f t="shared" si="204"/>
        <v>67</v>
      </c>
      <c r="BK117" s="27">
        <v>5.04</v>
      </c>
      <c r="BL117" s="37">
        <f t="shared" si="194"/>
        <v>337.68</v>
      </c>
      <c r="BM117" s="53"/>
      <c r="BN117" s="111">
        <f t="shared" si="183"/>
        <v>3366.6300000000015</v>
      </c>
      <c r="BO117" s="130">
        <v>3202</v>
      </c>
      <c r="BP117" s="126">
        <f t="shared" si="205"/>
        <v>813</v>
      </c>
      <c r="BQ117" s="68">
        <v>5.04</v>
      </c>
      <c r="BR117" s="57">
        <f t="shared" si="195"/>
        <v>4097.5200000000004</v>
      </c>
      <c r="BS117" s="69"/>
      <c r="BT117" s="57">
        <f t="shared" si="184"/>
        <v>-730.88999999999896</v>
      </c>
      <c r="BU117" s="130">
        <v>3587</v>
      </c>
      <c r="BV117" s="126">
        <f t="shared" si="206"/>
        <v>385</v>
      </c>
      <c r="BW117" s="68">
        <v>5.04</v>
      </c>
      <c r="BX117" s="57">
        <f t="shared" si="196"/>
        <v>1940.4</v>
      </c>
      <c r="BY117" s="69"/>
      <c r="BZ117" s="57">
        <f t="shared" si="185"/>
        <v>-2671.2899999999991</v>
      </c>
      <c r="CA117" s="130">
        <v>3945</v>
      </c>
      <c r="CB117" s="126">
        <f t="shared" si="207"/>
        <v>358</v>
      </c>
      <c r="CC117" s="68">
        <v>5.04</v>
      </c>
      <c r="CD117" s="57">
        <f t="shared" si="197"/>
        <v>1804.32</v>
      </c>
      <c r="CE117" s="69">
        <v>2600</v>
      </c>
      <c r="CF117" s="57">
        <f t="shared" si="186"/>
        <v>-1875.609999999999</v>
      </c>
      <c r="CG117" s="131">
        <v>4222</v>
      </c>
      <c r="CH117" s="127">
        <f t="shared" si="208"/>
        <v>277</v>
      </c>
      <c r="CI117" s="18">
        <v>5.04</v>
      </c>
      <c r="CJ117" s="59">
        <f t="shared" si="198"/>
        <v>1396.08</v>
      </c>
      <c r="CK117" s="106">
        <v>2500</v>
      </c>
      <c r="CL117" s="58">
        <f t="shared" si="187"/>
        <v>-771.68999999999892</v>
      </c>
      <c r="CM117" s="131">
        <v>4537</v>
      </c>
      <c r="CN117" s="127">
        <f t="shared" si="209"/>
        <v>315</v>
      </c>
      <c r="CO117" s="18">
        <v>5.04</v>
      </c>
      <c r="CP117" s="59">
        <f t="shared" si="199"/>
        <v>1587.6</v>
      </c>
      <c r="CQ117" s="106"/>
      <c r="CR117" s="57">
        <f t="shared" si="188"/>
        <v>-2359.2899999999991</v>
      </c>
      <c r="CS117" s="131">
        <v>4554</v>
      </c>
      <c r="CT117" s="127">
        <f t="shared" si="210"/>
        <v>17</v>
      </c>
      <c r="CU117" s="18">
        <v>5.04</v>
      </c>
      <c r="CV117" s="59">
        <f t="shared" si="200"/>
        <v>85.68</v>
      </c>
      <c r="CW117" s="106"/>
      <c r="CX117" s="57">
        <f t="shared" si="189"/>
        <v>-2444.9699999999989</v>
      </c>
      <c r="CY117" s="131">
        <v>4603</v>
      </c>
      <c r="CZ117" s="127">
        <f t="shared" si="211"/>
        <v>49</v>
      </c>
      <c r="DA117" s="18">
        <v>5.04</v>
      </c>
      <c r="DB117" s="59">
        <f t="shared" si="201"/>
        <v>246.96</v>
      </c>
      <c r="DC117" s="106">
        <v>2500</v>
      </c>
      <c r="DD117" s="58">
        <f t="shared" si="190"/>
        <v>-191.92999999999893</v>
      </c>
      <c r="DE117" s="131">
        <v>4604</v>
      </c>
      <c r="DF117" s="127">
        <f t="shared" si="212"/>
        <v>1</v>
      </c>
      <c r="DG117" s="27">
        <v>5.29</v>
      </c>
      <c r="DH117" s="59">
        <f t="shared" si="202"/>
        <v>5.29</v>
      </c>
      <c r="DI117" s="106"/>
      <c r="DJ117" s="58">
        <f t="shared" si="191"/>
        <v>-197.21999999999892</v>
      </c>
    </row>
    <row r="118" spans="1:114" ht="13.9" customHeight="1" x14ac:dyDescent="0.25">
      <c r="A118" s="96" t="s">
        <v>111</v>
      </c>
      <c r="B118" s="6">
        <v>117</v>
      </c>
      <c r="C118" s="24">
        <v>-31.94</v>
      </c>
      <c r="D118" s="4"/>
      <c r="E118" s="4">
        <v>0</v>
      </c>
      <c r="F118" s="4">
        <v>61</v>
      </c>
      <c r="G118" s="4">
        <v>63</v>
      </c>
      <c r="H118" s="4">
        <v>63</v>
      </c>
      <c r="I118" s="4">
        <v>63</v>
      </c>
      <c r="J118" s="4">
        <v>63</v>
      </c>
      <c r="K118" s="4">
        <v>63</v>
      </c>
      <c r="L118" s="2">
        <v>63</v>
      </c>
      <c r="M118" s="2">
        <v>73</v>
      </c>
      <c r="N118" s="2">
        <v>101</v>
      </c>
      <c r="O118" s="2">
        <v>128</v>
      </c>
      <c r="P118" s="2">
        <v>155</v>
      </c>
      <c r="Q118" s="2">
        <v>273</v>
      </c>
      <c r="R118" s="2">
        <v>377</v>
      </c>
      <c r="S118" s="2">
        <v>424</v>
      </c>
      <c r="T118" s="2">
        <v>435</v>
      </c>
      <c r="U118" s="2">
        <v>435</v>
      </c>
      <c r="V118" s="2">
        <v>435</v>
      </c>
      <c r="W118" s="2">
        <v>435</v>
      </c>
      <c r="X118" s="2">
        <v>441</v>
      </c>
      <c r="Y118" s="2">
        <v>548</v>
      </c>
      <c r="Z118" s="20">
        <f t="shared" si="213"/>
        <v>107</v>
      </c>
      <c r="AA118" s="21">
        <v>4.8099999999999996</v>
      </c>
      <c r="AB118" s="22">
        <f t="shared" si="14"/>
        <v>514.66999999999996</v>
      </c>
      <c r="AC118" s="22"/>
      <c r="AD118" s="24">
        <f t="shared" si="214"/>
        <v>-546.61</v>
      </c>
      <c r="AE118" s="49">
        <v>566</v>
      </c>
      <c r="AF118" s="36">
        <f t="shared" si="132"/>
        <v>18</v>
      </c>
      <c r="AG118" s="27">
        <v>4.8099999999999996</v>
      </c>
      <c r="AH118" s="37">
        <f t="shared" si="146"/>
        <v>86.58</v>
      </c>
      <c r="AI118" s="53">
        <v>788.84</v>
      </c>
      <c r="AJ118" s="37">
        <f t="shared" si="156"/>
        <v>155.64999999999998</v>
      </c>
      <c r="AK118" s="49">
        <v>575</v>
      </c>
      <c r="AL118" s="36">
        <f t="shared" si="133"/>
        <v>9</v>
      </c>
      <c r="AM118" s="27">
        <v>5.04</v>
      </c>
      <c r="AN118" s="37">
        <f t="shared" si="148"/>
        <v>45.36</v>
      </c>
      <c r="AO118" s="53"/>
      <c r="AP118" s="59">
        <f t="shared" si="157"/>
        <v>110.28999999999998</v>
      </c>
      <c r="AQ118" s="49">
        <v>586.57000000000005</v>
      </c>
      <c r="AR118" s="36">
        <f t="shared" si="134"/>
        <v>11.57000000000005</v>
      </c>
      <c r="AS118" s="27">
        <v>5.04</v>
      </c>
      <c r="AT118" s="37">
        <f t="shared" si="150"/>
        <v>58.312800000000252</v>
      </c>
      <c r="AU118" s="53"/>
      <c r="AV118" s="111">
        <f t="shared" si="158"/>
        <v>51.977199999999726</v>
      </c>
      <c r="AW118" s="49">
        <v>604</v>
      </c>
      <c r="AX118" s="36">
        <f t="shared" si="151"/>
        <v>17.42999999999995</v>
      </c>
      <c r="AY118" s="27">
        <v>5.04</v>
      </c>
      <c r="AZ118" s="37">
        <f t="shared" si="192"/>
        <v>87.847199999999745</v>
      </c>
      <c r="BA118" s="53"/>
      <c r="BB118" s="121">
        <f t="shared" si="171"/>
        <v>-35.870000000000019</v>
      </c>
      <c r="BC118" s="129">
        <v>604</v>
      </c>
      <c r="BD118" s="125">
        <f t="shared" si="203"/>
        <v>0</v>
      </c>
      <c r="BE118" s="27">
        <v>5.04</v>
      </c>
      <c r="BF118" s="37">
        <f t="shared" si="193"/>
        <v>0</v>
      </c>
      <c r="BG118" s="53"/>
      <c r="BH118" s="121">
        <f t="shared" si="172"/>
        <v>-35.870000000000019</v>
      </c>
      <c r="BI118" s="129">
        <v>609</v>
      </c>
      <c r="BJ118" s="125">
        <f t="shared" si="204"/>
        <v>5</v>
      </c>
      <c r="BK118" s="27">
        <v>5.04</v>
      </c>
      <c r="BL118" s="37">
        <f t="shared" si="194"/>
        <v>25.2</v>
      </c>
      <c r="BM118" s="53">
        <v>554</v>
      </c>
      <c r="BN118" s="111">
        <f t="shared" si="183"/>
        <v>492.92999999999995</v>
      </c>
      <c r="BO118" s="129">
        <v>609</v>
      </c>
      <c r="BP118" s="125">
        <f t="shared" si="205"/>
        <v>0</v>
      </c>
      <c r="BQ118" s="27">
        <v>5.04</v>
      </c>
      <c r="BR118" s="37">
        <f t="shared" si="195"/>
        <v>0</v>
      </c>
      <c r="BS118" s="53"/>
      <c r="BT118" s="111">
        <f t="shared" si="184"/>
        <v>492.92999999999995</v>
      </c>
      <c r="BU118" s="129">
        <v>609</v>
      </c>
      <c r="BV118" s="125">
        <f t="shared" si="206"/>
        <v>0</v>
      </c>
      <c r="BW118" s="27">
        <v>5.04</v>
      </c>
      <c r="BX118" s="37">
        <f t="shared" si="196"/>
        <v>0</v>
      </c>
      <c r="BY118" s="53"/>
      <c r="BZ118" s="111">
        <f t="shared" si="185"/>
        <v>492.92999999999995</v>
      </c>
      <c r="CA118" s="129">
        <v>609</v>
      </c>
      <c r="CB118" s="125">
        <f t="shared" si="207"/>
        <v>0</v>
      </c>
      <c r="CC118" s="27">
        <v>5.04</v>
      </c>
      <c r="CD118" s="37">
        <f t="shared" si="197"/>
        <v>0</v>
      </c>
      <c r="CE118" s="53"/>
      <c r="CF118" s="111">
        <f t="shared" si="186"/>
        <v>492.92999999999995</v>
      </c>
      <c r="CG118" s="129">
        <v>609</v>
      </c>
      <c r="CH118" s="125">
        <f t="shared" si="208"/>
        <v>0</v>
      </c>
      <c r="CI118" s="27">
        <v>5.04</v>
      </c>
      <c r="CJ118" s="37">
        <f t="shared" si="198"/>
        <v>0</v>
      </c>
      <c r="CK118" s="53"/>
      <c r="CL118" s="111">
        <f t="shared" si="187"/>
        <v>492.92999999999995</v>
      </c>
      <c r="CM118" s="129">
        <v>647</v>
      </c>
      <c r="CN118" s="125">
        <f t="shared" si="209"/>
        <v>38</v>
      </c>
      <c r="CO118" s="27">
        <v>5.04</v>
      </c>
      <c r="CP118" s="37">
        <f t="shared" si="199"/>
        <v>191.52</v>
      </c>
      <c r="CQ118" s="53"/>
      <c r="CR118" s="111">
        <f t="shared" si="188"/>
        <v>301.40999999999997</v>
      </c>
      <c r="CS118" s="129">
        <v>684</v>
      </c>
      <c r="CT118" s="125">
        <f t="shared" si="210"/>
        <v>37</v>
      </c>
      <c r="CU118" s="27">
        <v>5.04</v>
      </c>
      <c r="CV118" s="37">
        <f t="shared" si="200"/>
        <v>186.48</v>
      </c>
      <c r="CW118" s="53"/>
      <c r="CX118" s="111">
        <f t="shared" si="189"/>
        <v>114.92999999999998</v>
      </c>
      <c r="CY118" s="129">
        <v>723</v>
      </c>
      <c r="CZ118" s="125">
        <f t="shared" si="211"/>
        <v>39</v>
      </c>
      <c r="DA118" s="27">
        <v>5.04</v>
      </c>
      <c r="DB118" s="37">
        <f t="shared" si="201"/>
        <v>196.56</v>
      </c>
      <c r="DC118" s="53">
        <v>559.44000000000005</v>
      </c>
      <c r="DD118" s="111">
        <f t="shared" si="190"/>
        <v>477.81000000000006</v>
      </c>
      <c r="DE118" s="129">
        <v>736</v>
      </c>
      <c r="DF118" s="125">
        <f t="shared" si="212"/>
        <v>13</v>
      </c>
      <c r="DG118" s="27">
        <v>5.29</v>
      </c>
      <c r="DH118" s="37">
        <f t="shared" si="202"/>
        <v>68.77</v>
      </c>
      <c r="DI118" s="53"/>
      <c r="DJ118" s="111">
        <f t="shared" si="191"/>
        <v>409.04000000000008</v>
      </c>
    </row>
    <row r="119" spans="1:114" ht="13.9" customHeight="1" x14ac:dyDescent="0.25">
      <c r="A119" s="96" t="s">
        <v>112</v>
      </c>
      <c r="B119" s="6">
        <v>118</v>
      </c>
      <c r="C119" s="23">
        <v>0.54</v>
      </c>
      <c r="D119" s="4"/>
      <c r="E119" s="4"/>
      <c r="F119" s="4"/>
      <c r="G119" s="4">
        <v>150</v>
      </c>
      <c r="H119" s="4">
        <v>1</v>
      </c>
      <c r="I119" s="4">
        <v>150</v>
      </c>
      <c r="J119" s="4">
        <v>150</v>
      </c>
      <c r="K119" s="4">
        <v>2</v>
      </c>
      <c r="L119" s="4">
        <v>2</v>
      </c>
      <c r="M119" s="4">
        <v>2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20">
        <f t="shared" si="213"/>
        <v>0</v>
      </c>
      <c r="AA119" s="21">
        <v>4.8099999999999996</v>
      </c>
      <c r="AB119" s="22">
        <f t="shared" si="14"/>
        <v>0</v>
      </c>
      <c r="AC119" s="22"/>
      <c r="AD119" s="23">
        <f t="shared" si="214"/>
        <v>0.54</v>
      </c>
      <c r="AE119" s="49">
        <v>0</v>
      </c>
      <c r="AF119" s="36">
        <f t="shared" si="132"/>
        <v>0</v>
      </c>
      <c r="AG119" s="27">
        <v>4.8099999999999996</v>
      </c>
      <c r="AH119" s="37">
        <f t="shared" si="146"/>
        <v>0</v>
      </c>
      <c r="AI119" s="53"/>
      <c r="AJ119" s="37">
        <f t="shared" si="156"/>
        <v>0.54</v>
      </c>
      <c r="AK119" s="49">
        <v>0</v>
      </c>
      <c r="AL119" s="36">
        <f t="shared" si="133"/>
        <v>0</v>
      </c>
      <c r="AM119" s="27">
        <v>5.04</v>
      </c>
      <c r="AN119" s="37">
        <f t="shared" si="148"/>
        <v>0</v>
      </c>
      <c r="AO119" s="53"/>
      <c r="AP119" s="59">
        <f t="shared" si="157"/>
        <v>0.54</v>
      </c>
      <c r="AQ119" s="49">
        <v>0</v>
      </c>
      <c r="AR119" s="36">
        <f t="shared" si="134"/>
        <v>0</v>
      </c>
      <c r="AS119" s="27">
        <v>5.04</v>
      </c>
      <c r="AT119" s="37">
        <f t="shared" si="150"/>
        <v>0</v>
      </c>
      <c r="AU119" s="53"/>
      <c r="AV119" s="111">
        <f t="shared" si="158"/>
        <v>0.54</v>
      </c>
      <c r="AW119" s="49"/>
      <c r="AX119" s="36">
        <f t="shared" si="151"/>
        <v>0</v>
      </c>
      <c r="AY119" s="27">
        <v>5.04</v>
      </c>
      <c r="AZ119" s="37">
        <f t="shared" si="192"/>
        <v>0</v>
      </c>
      <c r="BA119" s="53"/>
      <c r="BB119" s="122">
        <f t="shared" si="171"/>
        <v>0.54</v>
      </c>
      <c r="BC119" s="129"/>
      <c r="BD119" s="125">
        <f t="shared" si="203"/>
        <v>0</v>
      </c>
      <c r="BE119" s="27">
        <v>5.04</v>
      </c>
      <c r="BF119" s="37">
        <f t="shared" si="193"/>
        <v>0</v>
      </c>
      <c r="BG119" s="53"/>
      <c r="BH119" s="122">
        <f t="shared" si="172"/>
        <v>0.54</v>
      </c>
      <c r="BI119" s="129"/>
      <c r="BJ119" s="125">
        <f t="shared" si="204"/>
        <v>0</v>
      </c>
      <c r="BK119" s="27">
        <v>5.04</v>
      </c>
      <c r="BL119" s="37">
        <f t="shared" si="194"/>
        <v>0</v>
      </c>
      <c r="BM119" s="53"/>
      <c r="BN119" s="111">
        <f t="shared" si="183"/>
        <v>0.54</v>
      </c>
      <c r="BO119" s="129"/>
      <c r="BP119" s="125">
        <f t="shared" si="205"/>
        <v>0</v>
      </c>
      <c r="BQ119" s="27">
        <v>5.04</v>
      </c>
      <c r="BR119" s="37">
        <f t="shared" si="195"/>
        <v>0</v>
      </c>
      <c r="BS119" s="53"/>
      <c r="BT119" s="111">
        <f t="shared" si="184"/>
        <v>0.54</v>
      </c>
      <c r="BU119" s="129"/>
      <c r="BV119" s="125">
        <f t="shared" si="206"/>
        <v>0</v>
      </c>
      <c r="BW119" s="27">
        <v>5.04</v>
      </c>
      <c r="BX119" s="37">
        <f t="shared" si="196"/>
        <v>0</v>
      </c>
      <c r="BY119" s="53"/>
      <c r="BZ119" s="111">
        <f t="shared" si="185"/>
        <v>0.54</v>
      </c>
      <c r="CA119" s="129"/>
      <c r="CB119" s="125">
        <f t="shared" si="207"/>
        <v>0</v>
      </c>
      <c r="CC119" s="27">
        <v>5.04</v>
      </c>
      <c r="CD119" s="37">
        <f t="shared" si="197"/>
        <v>0</v>
      </c>
      <c r="CE119" s="53"/>
      <c r="CF119" s="111">
        <f t="shared" si="186"/>
        <v>0.54</v>
      </c>
      <c r="CG119" s="129"/>
      <c r="CH119" s="125">
        <f t="shared" si="208"/>
        <v>0</v>
      </c>
      <c r="CI119" s="27">
        <v>5.04</v>
      </c>
      <c r="CJ119" s="37">
        <f t="shared" si="198"/>
        <v>0</v>
      </c>
      <c r="CK119" s="53"/>
      <c r="CL119" s="111">
        <f t="shared" si="187"/>
        <v>0.54</v>
      </c>
      <c r="CM119" s="129"/>
      <c r="CN119" s="125">
        <f t="shared" si="209"/>
        <v>0</v>
      </c>
      <c r="CO119" s="27">
        <v>5.04</v>
      </c>
      <c r="CP119" s="37">
        <f t="shared" si="199"/>
        <v>0</v>
      </c>
      <c r="CQ119" s="53"/>
      <c r="CR119" s="111">
        <f t="shared" si="188"/>
        <v>0.54</v>
      </c>
      <c r="CS119" s="129">
        <v>0</v>
      </c>
      <c r="CT119" s="125">
        <f t="shared" si="210"/>
        <v>0</v>
      </c>
      <c r="CU119" s="27">
        <v>5.04</v>
      </c>
      <c r="CV119" s="37">
        <f t="shared" si="200"/>
        <v>0</v>
      </c>
      <c r="CW119" s="53"/>
      <c r="CX119" s="111">
        <f t="shared" si="189"/>
        <v>0.54</v>
      </c>
      <c r="CY119" s="129">
        <v>0</v>
      </c>
      <c r="CZ119" s="125">
        <f t="shared" si="211"/>
        <v>0</v>
      </c>
      <c r="DA119" s="27">
        <v>5.04</v>
      </c>
      <c r="DB119" s="37">
        <f t="shared" si="201"/>
        <v>0</v>
      </c>
      <c r="DC119" s="53"/>
      <c r="DD119" s="111">
        <f t="shared" si="190"/>
        <v>0.54</v>
      </c>
      <c r="DE119" s="129">
        <v>0</v>
      </c>
      <c r="DF119" s="125">
        <f t="shared" si="212"/>
        <v>0</v>
      </c>
      <c r="DG119" s="27">
        <v>5.29</v>
      </c>
      <c r="DH119" s="37">
        <f t="shared" si="202"/>
        <v>0</v>
      </c>
      <c r="DI119" s="53"/>
      <c r="DJ119" s="111">
        <f t="shared" si="191"/>
        <v>0.54</v>
      </c>
    </row>
    <row r="120" spans="1:114" ht="13.9" customHeight="1" x14ac:dyDescent="0.25">
      <c r="A120" s="96" t="s">
        <v>113</v>
      </c>
      <c r="B120" s="6">
        <v>119</v>
      </c>
      <c r="C120" s="24">
        <v>-603.57000000000005</v>
      </c>
      <c r="D120" s="4">
        <v>794</v>
      </c>
      <c r="E120" s="4">
        <v>14</v>
      </c>
      <c r="F120" s="4">
        <v>14</v>
      </c>
      <c r="G120" s="4">
        <v>34</v>
      </c>
      <c r="H120" s="4">
        <v>52</v>
      </c>
      <c r="I120" s="4">
        <v>64</v>
      </c>
      <c r="J120" s="4">
        <v>92</v>
      </c>
      <c r="K120" s="4">
        <v>136</v>
      </c>
      <c r="L120" s="4">
        <v>162</v>
      </c>
      <c r="M120" s="4">
        <v>172</v>
      </c>
      <c r="N120" s="4">
        <v>174</v>
      </c>
      <c r="O120" s="4">
        <v>227</v>
      </c>
      <c r="P120" s="4">
        <v>273</v>
      </c>
      <c r="Q120" s="4">
        <v>330</v>
      </c>
      <c r="R120" s="4">
        <v>381</v>
      </c>
      <c r="S120" s="4">
        <v>409</v>
      </c>
      <c r="T120" s="4">
        <v>425</v>
      </c>
      <c r="U120" s="4">
        <v>445</v>
      </c>
      <c r="V120" s="4">
        <v>538</v>
      </c>
      <c r="W120" s="4">
        <v>555</v>
      </c>
      <c r="X120" s="4">
        <v>655</v>
      </c>
      <c r="Y120" s="4">
        <v>840</v>
      </c>
      <c r="Z120" s="20">
        <f t="shared" si="213"/>
        <v>185</v>
      </c>
      <c r="AA120" s="21">
        <v>4.8099999999999996</v>
      </c>
      <c r="AB120" s="22">
        <f t="shared" si="14"/>
        <v>889.84999999999991</v>
      </c>
      <c r="AC120" s="25">
        <v>500</v>
      </c>
      <c r="AD120" s="24">
        <f t="shared" si="214"/>
        <v>-993.42</v>
      </c>
      <c r="AE120" s="49">
        <v>1061</v>
      </c>
      <c r="AF120" s="36">
        <f t="shared" si="132"/>
        <v>221</v>
      </c>
      <c r="AG120" s="27">
        <v>4.8099999999999996</v>
      </c>
      <c r="AH120" s="37">
        <f t="shared" si="146"/>
        <v>1063.01</v>
      </c>
      <c r="AI120" s="53">
        <v>1000</v>
      </c>
      <c r="AJ120" s="57">
        <f t="shared" si="156"/>
        <v>-1056.4299999999998</v>
      </c>
      <c r="AK120" s="49">
        <v>1253</v>
      </c>
      <c r="AL120" s="36">
        <f t="shared" si="133"/>
        <v>192</v>
      </c>
      <c r="AM120" s="27">
        <v>5.04</v>
      </c>
      <c r="AN120" s="37">
        <f t="shared" si="148"/>
        <v>967.68000000000006</v>
      </c>
      <c r="AO120" s="53">
        <v>1000</v>
      </c>
      <c r="AP120" s="57">
        <f t="shared" si="157"/>
        <v>-1024.1099999999999</v>
      </c>
      <c r="AQ120" s="49">
        <v>1474.64</v>
      </c>
      <c r="AR120" s="36">
        <f t="shared" si="134"/>
        <v>221.6400000000001</v>
      </c>
      <c r="AS120" s="27">
        <v>5.04</v>
      </c>
      <c r="AT120" s="37">
        <f t="shared" si="150"/>
        <v>1117.0656000000006</v>
      </c>
      <c r="AU120" s="53">
        <v>2000</v>
      </c>
      <c r="AV120" s="58">
        <f t="shared" si="158"/>
        <v>-141.17560000000049</v>
      </c>
      <c r="AW120" s="49">
        <v>1722</v>
      </c>
      <c r="AX120" s="36">
        <f t="shared" si="151"/>
        <v>247.3599999999999</v>
      </c>
      <c r="AY120" s="27">
        <v>5.04</v>
      </c>
      <c r="AZ120" s="37">
        <f t="shared" si="192"/>
        <v>1246.6943999999994</v>
      </c>
      <c r="BA120" s="53"/>
      <c r="BB120" s="120">
        <f t="shared" si="171"/>
        <v>-1387.87</v>
      </c>
      <c r="BC120" s="129">
        <v>1798</v>
      </c>
      <c r="BD120" s="125">
        <f t="shared" si="203"/>
        <v>76</v>
      </c>
      <c r="BE120" s="27">
        <v>5.04</v>
      </c>
      <c r="BF120" s="37">
        <f t="shared" si="193"/>
        <v>383.04</v>
      </c>
      <c r="BG120" s="53"/>
      <c r="BH120" s="120">
        <f t="shared" si="172"/>
        <v>-1770.9099999999999</v>
      </c>
      <c r="BI120" s="129">
        <v>1798</v>
      </c>
      <c r="BJ120" s="125">
        <f t="shared" si="204"/>
        <v>0</v>
      </c>
      <c r="BK120" s="27">
        <v>5.04</v>
      </c>
      <c r="BL120" s="37">
        <f t="shared" si="194"/>
        <v>0</v>
      </c>
      <c r="BM120" s="53">
        <v>1000</v>
      </c>
      <c r="BN120" s="58">
        <f t="shared" si="183"/>
        <v>-770.90999999999985</v>
      </c>
      <c r="BO120" s="129">
        <v>1798</v>
      </c>
      <c r="BP120" s="125">
        <f t="shared" si="205"/>
        <v>0</v>
      </c>
      <c r="BQ120" s="27">
        <v>5.04</v>
      </c>
      <c r="BR120" s="37">
        <f t="shared" si="195"/>
        <v>0</v>
      </c>
      <c r="BS120" s="53"/>
      <c r="BT120" s="58">
        <f t="shared" si="184"/>
        <v>-770.90999999999985</v>
      </c>
      <c r="BU120" s="129">
        <v>1798</v>
      </c>
      <c r="BV120" s="125">
        <f t="shared" si="206"/>
        <v>0</v>
      </c>
      <c r="BW120" s="27">
        <v>5.04</v>
      </c>
      <c r="BX120" s="37">
        <f t="shared" si="196"/>
        <v>0</v>
      </c>
      <c r="BY120" s="53"/>
      <c r="BZ120" s="58">
        <f t="shared" si="185"/>
        <v>-770.90999999999985</v>
      </c>
      <c r="CA120" s="129">
        <v>1798</v>
      </c>
      <c r="CB120" s="125">
        <f t="shared" si="207"/>
        <v>0</v>
      </c>
      <c r="CC120" s="27">
        <v>5.04</v>
      </c>
      <c r="CD120" s="37">
        <f t="shared" si="197"/>
        <v>0</v>
      </c>
      <c r="CE120" s="53"/>
      <c r="CF120" s="58">
        <f t="shared" si="186"/>
        <v>-770.90999999999985</v>
      </c>
      <c r="CG120" s="129">
        <v>1798</v>
      </c>
      <c r="CH120" s="125">
        <f t="shared" si="208"/>
        <v>0</v>
      </c>
      <c r="CI120" s="27">
        <v>5.04</v>
      </c>
      <c r="CJ120" s="37">
        <f t="shared" si="198"/>
        <v>0</v>
      </c>
      <c r="CK120" s="53"/>
      <c r="CL120" s="58">
        <f t="shared" si="187"/>
        <v>-770.90999999999985</v>
      </c>
      <c r="CM120" s="129">
        <v>1822</v>
      </c>
      <c r="CN120" s="125">
        <f t="shared" si="209"/>
        <v>24</v>
      </c>
      <c r="CO120" s="27">
        <v>5.04</v>
      </c>
      <c r="CP120" s="37">
        <f t="shared" si="199"/>
        <v>120.96000000000001</v>
      </c>
      <c r="CQ120" s="53"/>
      <c r="CR120" s="58">
        <f t="shared" si="188"/>
        <v>-891.86999999999989</v>
      </c>
      <c r="CS120" s="129">
        <v>2047</v>
      </c>
      <c r="CT120" s="125">
        <f t="shared" si="210"/>
        <v>225</v>
      </c>
      <c r="CU120" s="27">
        <v>5.04</v>
      </c>
      <c r="CV120" s="37">
        <f t="shared" si="200"/>
        <v>1134</v>
      </c>
      <c r="CW120" s="53">
        <v>2000</v>
      </c>
      <c r="CX120" s="58">
        <f t="shared" si="189"/>
        <v>-25.869999999999891</v>
      </c>
      <c r="CY120" s="129">
        <v>2242</v>
      </c>
      <c r="CZ120" s="125">
        <f t="shared" si="211"/>
        <v>195</v>
      </c>
      <c r="DA120" s="27">
        <v>5.04</v>
      </c>
      <c r="DB120" s="37">
        <f t="shared" si="201"/>
        <v>982.8</v>
      </c>
      <c r="DC120" s="53">
        <v>1500</v>
      </c>
      <c r="DD120" s="111">
        <f t="shared" si="190"/>
        <v>491.33000000000015</v>
      </c>
      <c r="DE120" s="129">
        <v>2444</v>
      </c>
      <c r="DF120" s="125">
        <f t="shared" si="212"/>
        <v>202</v>
      </c>
      <c r="DG120" s="27">
        <v>5.29</v>
      </c>
      <c r="DH120" s="37">
        <f t="shared" si="202"/>
        <v>1068.58</v>
      </c>
      <c r="DI120" s="53">
        <v>2000</v>
      </c>
      <c r="DJ120" s="111">
        <f t="shared" si="191"/>
        <v>1422.7500000000002</v>
      </c>
    </row>
    <row r="121" spans="1:114" ht="13.9" customHeight="1" x14ac:dyDescent="0.25">
      <c r="A121" s="116" t="s">
        <v>150</v>
      </c>
      <c r="B121" s="115">
        <v>120</v>
      </c>
      <c r="C121" s="8"/>
      <c r="D121" s="9"/>
      <c r="E121" s="10"/>
      <c r="F121" s="10"/>
      <c r="G121" s="10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8"/>
      <c r="Y121" s="8"/>
      <c r="Z121" s="9"/>
      <c r="AA121" s="9"/>
      <c r="AB121" s="8"/>
      <c r="AC121" s="14"/>
      <c r="AD121" s="8"/>
      <c r="AE121" s="49"/>
      <c r="AF121" s="36">
        <f t="shared" si="132"/>
        <v>0</v>
      </c>
      <c r="AG121" s="27">
        <v>4.8099999999999996</v>
      </c>
      <c r="AH121" s="37">
        <f t="shared" si="146"/>
        <v>0</v>
      </c>
      <c r="AI121" s="53"/>
      <c r="AJ121" s="37">
        <f t="shared" si="156"/>
        <v>0</v>
      </c>
      <c r="AK121" s="49"/>
      <c r="AL121" s="36">
        <f t="shared" si="133"/>
        <v>0</v>
      </c>
      <c r="AM121" s="27">
        <v>5.04</v>
      </c>
      <c r="AN121" s="37">
        <f t="shared" si="148"/>
        <v>0</v>
      </c>
      <c r="AO121" s="53"/>
      <c r="AP121" s="59">
        <f t="shared" si="157"/>
        <v>0</v>
      </c>
      <c r="AQ121" s="49"/>
      <c r="AR121" s="36">
        <f t="shared" si="134"/>
        <v>0</v>
      </c>
      <c r="AS121" s="27">
        <v>5.04</v>
      </c>
      <c r="AT121" s="37">
        <f t="shared" si="150"/>
        <v>0</v>
      </c>
      <c r="AU121" s="53"/>
      <c r="AV121" s="59">
        <f t="shared" si="158"/>
        <v>0</v>
      </c>
      <c r="AW121" s="49"/>
      <c r="AX121" s="36">
        <f t="shared" si="151"/>
        <v>0</v>
      </c>
      <c r="AY121" s="27">
        <v>5.04</v>
      </c>
      <c r="AZ121" s="37">
        <f t="shared" si="192"/>
        <v>0</v>
      </c>
      <c r="BA121" s="53"/>
      <c r="BB121" s="122">
        <f t="shared" si="171"/>
        <v>0</v>
      </c>
      <c r="BC121" s="129"/>
      <c r="BD121" s="125">
        <f t="shared" si="203"/>
        <v>0</v>
      </c>
      <c r="BE121" s="27">
        <v>5.04</v>
      </c>
      <c r="BF121" s="37">
        <f t="shared" si="193"/>
        <v>0</v>
      </c>
      <c r="BG121" s="53"/>
      <c r="BH121" s="122">
        <f t="shared" si="172"/>
        <v>0</v>
      </c>
      <c r="BI121" s="129"/>
      <c r="BJ121" s="125">
        <f t="shared" si="204"/>
        <v>0</v>
      </c>
      <c r="BK121" s="27">
        <v>5.04</v>
      </c>
      <c r="BL121" s="37">
        <f t="shared" si="194"/>
        <v>0</v>
      </c>
      <c r="BM121" s="53"/>
      <c r="BN121" s="111">
        <f t="shared" si="183"/>
        <v>0</v>
      </c>
      <c r="BO121" s="129"/>
      <c r="BP121" s="125">
        <f t="shared" si="205"/>
        <v>0</v>
      </c>
      <c r="BQ121" s="27">
        <v>5.04</v>
      </c>
      <c r="BR121" s="37">
        <f t="shared" si="195"/>
        <v>0</v>
      </c>
      <c r="BS121" s="53"/>
      <c r="BT121" s="111">
        <f t="shared" si="184"/>
        <v>0</v>
      </c>
      <c r="BU121" s="129"/>
      <c r="BV121" s="125">
        <f t="shared" si="206"/>
        <v>0</v>
      </c>
      <c r="BW121" s="27">
        <v>5.04</v>
      </c>
      <c r="BX121" s="37">
        <f t="shared" si="196"/>
        <v>0</v>
      </c>
      <c r="BY121" s="53"/>
      <c r="BZ121" s="111">
        <f t="shared" si="185"/>
        <v>0</v>
      </c>
      <c r="CA121" s="129">
        <v>332</v>
      </c>
      <c r="CB121" s="125">
        <f t="shared" si="207"/>
        <v>332</v>
      </c>
      <c r="CC121" s="27">
        <v>5.04</v>
      </c>
      <c r="CD121" s="37">
        <f t="shared" si="197"/>
        <v>1673.28</v>
      </c>
      <c r="CE121" s="53"/>
      <c r="CF121" s="57">
        <f t="shared" si="186"/>
        <v>-1673.28</v>
      </c>
      <c r="CG121" s="131">
        <v>410</v>
      </c>
      <c r="CH121" s="127">
        <f t="shared" si="208"/>
        <v>78</v>
      </c>
      <c r="CI121" s="18">
        <v>5.04</v>
      </c>
      <c r="CJ121" s="59">
        <f t="shared" si="198"/>
        <v>393.12</v>
      </c>
      <c r="CK121" s="106"/>
      <c r="CL121" s="57">
        <f t="shared" si="187"/>
        <v>-2066.4</v>
      </c>
      <c r="CM121" s="131">
        <v>576</v>
      </c>
      <c r="CN121" s="127">
        <f t="shared" si="209"/>
        <v>166</v>
      </c>
      <c r="CO121" s="18">
        <v>5.04</v>
      </c>
      <c r="CP121" s="59">
        <f t="shared" si="199"/>
        <v>836.64</v>
      </c>
      <c r="CQ121" s="106"/>
      <c r="CR121" s="57">
        <f t="shared" si="188"/>
        <v>-2903.04</v>
      </c>
      <c r="CS121" s="130">
        <v>644</v>
      </c>
      <c r="CT121" s="126">
        <f t="shared" si="210"/>
        <v>68</v>
      </c>
      <c r="CU121" s="68">
        <v>5.04</v>
      </c>
      <c r="CV121" s="57">
        <f t="shared" si="200"/>
        <v>342.72</v>
      </c>
      <c r="CW121" s="69"/>
      <c r="CX121" s="57">
        <f t="shared" si="189"/>
        <v>-3245.76</v>
      </c>
      <c r="CY121" s="130">
        <v>695</v>
      </c>
      <c r="CZ121" s="126">
        <f t="shared" si="211"/>
        <v>51</v>
      </c>
      <c r="DA121" s="68">
        <v>5.04</v>
      </c>
      <c r="DB121" s="57">
        <f t="shared" si="201"/>
        <v>257.04000000000002</v>
      </c>
      <c r="DC121" s="69"/>
      <c r="DD121" s="57">
        <f t="shared" si="190"/>
        <v>-3502.8</v>
      </c>
      <c r="DE121" s="130">
        <v>733</v>
      </c>
      <c r="DF121" s="126">
        <f t="shared" si="212"/>
        <v>38</v>
      </c>
      <c r="DG121" s="27">
        <v>5.29</v>
      </c>
      <c r="DH121" s="57">
        <f t="shared" si="202"/>
        <v>201.02</v>
      </c>
      <c r="DI121" s="69"/>
      <c r="DJ121" s="57">
        <f t="shared" si="191"/>
        <v>-3703.82</v>
      </c>
    </row>
    <row r="122" spans="1:114" ht="14.45" hidden="1" customHeight="1" x14ac:dyDescent="0.25">
      <c r="A122" s="100"/>
      <c r="B122" s="9">
        <v>122</v>
      </c>
      <c r="C122" s="8"/>
      <c r="D122" s="9"/>
      <c r="E122" s="10"/>
      <c r="F122" s="10"/>
      <c r="G122" s="10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8"/>
      <c r="Y122" s="8"/>
      <c r="Z122" s="9"/>
      <c r="AA122" s="9"/>
      <c r="AB122" s="8"/>
      <c r="AC122" s="14"/>
      <c r="AD122" s="8"/>
      <c r="AE122" s="49"/>
      <c r="AF122" s="36">
        <f t="shared" si="132"/>
        <v>0</v>
      </c>
      <c r="AG122" s="27">
        <v>4.8099999999999996</v>
      </c>
      <c r="AH122" s="37">
        <f t="shared" si="146"/>
        <v>0</v>
      </c>
      <c r="AI122" s="53"/>
      <c r="AJ122" s="37">
        <f t="shared" si="156"/>
        <v>0</v>
      </c>
      <c r="AK122" s="49"/>
      <c r="AL122" s="36">
        <f t="shared" si="133"/>
        <v>0</v>
      </c>
      <c r="AM122" s="27">
        <v>5.04</v>
      </c>
      <c r="AN122" s="37">
        <f t="shared" si="148"/>
        <v>0</v>
      </c>
      <c r="AO122" s="53"/>
      <c r="AP122" s="59">
        <f t="shared" si="157"/>
        <v>0</v>
      </c>
      <c r="AQ122" s="49"/>
      <c r="AR122" s="36">
        <f t="shared" si="134"/>
        <v>0</v>
      </c>
      <c r="AS122" s="27">
        <v>5.04</v>
      </c>
      <c r="AT122" s="37">
        <f t="shared" si="150"/>
        <v>0</v>
      </c>
      <c r="AU122" s="53"/>
      <c r="AV122" s="59">
        <f t="shared" si="158"/>
        <v>0</v>
      </c>
      <c r="AW122" s="49"/>
      <c r="AX122" s="36">
        <f t="shared" si="151"/>
        <v>0</v>
      </c>
      <c r="AY122" s="27">
        <v>5.04</v>
      </c>
      <c r="AZ122" s="37">
        <f t="shared" si="192"/>
        <v>0</v>
      </c>
      <c r="BA122" s="53"/>
      <c r="BB122" s="122">
        <f t="shared" si="171"/>
        <v>0</v>
      </c>
      <c r="BC122" s="129"/>
      <c r="BD122" s="125">
        <f t="shared" si="203"/>
        <v>0</v>
      </c>
      <c r="BE122" s="27">
        <v>5.04</v>
      </c>
      <c r="BF122" s="37">
        <f t="shared" si="193"/>
        <v>0</v>
      </c>
      <c r="BG122" s="53"/>
      <c r="BH122" s="122">
        <f t="shared" si="172"/>
        <v>0</v>
      </c>
      <c r="BI122" s="129"/>
      <c r="BJ122" s="125">
        <f t="shared" si="204"/>
        <v>0</v>
      </c>
      <c r="BK122" s="27">
        <v>5.04</v>
      </c>
      <c r="BL122" s="37">
        <f t="shared" si="194"/>
        <v>0</v>
      </c>
      <c r="BM122" s="53"/>
      <c r="BN122" s="111">
        <f t="shared" si="183"/>
        <v>0</v>
      </c>
      <c r="BO122" s="129"/>
      <c r="BP122" s="125">
        <f t="shared" si="205"/>
        <v>0</v>
      </c>
      <c r="BQ122" s="27">
        <v>5.04</v>
      </c>
      <c r="BR122" s="37">
        <f t="shared" si="195"/>
        <v>0</v>
      </c>
      <c r="BS122" s="53"/>
      <c r="BT122" s="111">
        <f t="shared" si="184"/>
        <v>0</v>
      </c>
      <c r="BU122" s="129"/>
      <c r="BV122" s="125">
        <f t="shared" si="206"/>
        <v>0</v>
      </c>
      <c r="BW122" s="27">
        <v>5.04</v>
      </c>
      <c r="BX122" s="37">
        <f t="shared" si="196"/>
        <v>0</v>
      </c>
      <c r="BY122" s="53"/>
      <c r="BZ122" s="111">
        <f t="shared" si="185"/>
        <v>0</v>
      </c>
      <c r="CA122" s="129"/>
      <c r="CB122" s="125">
        <f t="shared" si="207"/>
        <v>0</v>
      </c>
      <c r="CC122" s="27">
        <v>5.04</v>
      </c>
      <c r="CD122" s="37">
        <f t="shared" si="197"/>
        <v>0</v>
      </c>
      <c r="CE122" s="53"/>
      <c r="CF122" s="111">
        <f t="shared" si="186"/>
        <v>0</v>
      </c>
      <c r="CG122" s="129"/>
      <c r="CH122" s="125">
        <f t="shared" si="208"/>
        <v>0</v>
      </c>
      <c r="CI122" s="27">
        <v>5.04</v>
      </c>
      <c r="CJ122" s="37">
        <f t="shared" si="198"/>
        <v>0</v>
      </c>
      <c r="CK122" s="53"/>
      <c r="CL122" s="111">
        <f t="shared" si="187"/>
        <v>0</v>
      </c>
      <c r="CM122" s="129"/>
      <c r="CN122" s="125">
        <f t="shared" si="209"/>
        <v>0</v>
      </c>
      <c r="CO122" s="27">
        <v>5.04</v>
      </c>
      <c r="CP122" s="37">
        <f t="shared" si="199"/>
        <v>0</v>
      </c>
      <c r="CQ122" s="53"/>
      <c r="CR122" s="111">
        <f t="shared" si="188"/>
        <v>0</v>
      </c>
      <c r="CS122" s="129"/>
      <c r="CT122" s="125">
        <f t="shared" ref="CT122" si="215">CS122-CM122</f>
        <v>0</v>
      </c>
      <c r="CU122" s="27">
        <v>5.04</v>
      </c>
      <c r="CV122" s="37">
        <f t="shared" ref="CV122" si="216">CU122*CT122</f>
        <v>0</v>
      </c>
      <c r="CW122" s="53"/>
      <c r="CX122" s="111">
        <f t="shared" ref="CX122" si="217">CW122-CV122+CR122</f>
        <v>0</v>
      </c>
      <c r="CY122" s="129"/>
      <c r="CZ122" s="125">
        <f t="shared" ref="CZ122" si="218">CY122-CS122</f>
        <v>0</v>
      </c>
      <c r="DA122" s="27">
        <v>5.04</v>
      </c>
      <c r="DB122" s="37">
        <f t="shared" ref="DB122" si="219">DA122*CZ122</f>
        <v>0</v>
      </c>
      <c r="DC122" s="53"/>
      <c r="DD122" s="111">
        <f t="shared" ref="DD122" si="220">DC122-DB122+CX122</f>
        <v>0</v>
      </c>
      <c r="DE122" s="129"/>
      <c r="DF122" s="125">
        <f t="shared" ref="DF122" si="221">DE122-CY122</f>
        <v>0</v>
      </c>
      <c r="DG122" s="27">
        <v>5.29</v>
      </c>
      <c r="DH122" s="37">
        <f t="shared" ref="DH122" si="222">DG122*DF122</f>
        <v>0</v>
      </c>
      <c r="DI122" s="53"/>
      <c r="DJ122" s="111">
        <f t="shared" ref="DJ122" si="223">DI122-DH122+DD122</f>
        <v>0</v>
      </c>
    </row>
    <row r="123" spans="1:114" ht="15" x14ac:dyDescent="0.25">
      <c r="A123" s="116" t="s">
        <v>114</v>
      </c>
      <c r="B123" s="63">
        <v>124</v>
      </c>
      <c r="C123" s="17">
        <v>163.30000000000001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>
        <v>5</v>
      </c>
      <c r="R123" s="143">
        <v>53</v>
      </c>
      <c r="S123" s="143">
        <v>53</v>
      </c>
      <c r="T123" s="143">
        <v>53</v>
      </c>
      <c r="U123" s="143">
        <v>53</v>
      </c>
      <c r="V123" s="143">
        <v>53</v>
      </c>
      <c r="W123" s="143">
        <v>53</v>
      </c>
      <c r="X123" s="143">
        <v>70</v>
      </c>
      <c r="Y123" s="143">
        <v>219</v>
      </c>
      <c r="Z123" s="63">
        <f>Y123-X123</f>
        <v>149</v>
      </c>
      <c r="AA123" s="64">
        <v>4.8099999999999996</v>
      </c>
      <c r="AB123" s="65">
        <f t="shared" ref="AB123" si="224">Z123*AA123</f>
        <v>716.68999999999994</v>
      </c>
      <c r="AC123" s="65"/>
      <c r="AD123" s="17">
        <f>C123+AC123-AB123</f>
        <v>-553.38999999999987</v>
      </c>
      <c r="AE123" s="66">
        <v>357</v>
      </c>
      <c r="AF123" s="67">
        <f t="shared" si="132"/>
        <v>138</v>
      </c>
      <c r="AG123" s="68">
        <v>4.8099999999999996</v>
      </c>
      <c r="AH123" s="57">
        <f t="shared" si="146"/>
        <v>663.78</v>
      </c>
      <c r="AI123" s="69"/>
      <c r="AJ123" s="57">
        <f t="shared" si="156"/>
        <v>-1217.1699999999998</v>
      </c>
      <c r="AK123" s="66">
        <v>472</v>
      </c>
      <c r="AL123" s="67">
        <f t="shared" si="133"/>
        <v>115</v>
      </c>
      <c r="AM123" s="68">
        <v>5.04</v>
      </c>
      <c r="AN123" s="57">
        <f t="shared" si="148"/>
        <v>579.6</v>
      </c>
      <c r="AO123" s="69">
        <v>3000</v>
      </c>
      <c r="AP123" s="57">
        <f t="shared" si="157"/>
        <v>1203.2300000000002</v>
      </c>
      <c r="AQ123" s="66">
        <v>631.27</v>
      </c>
      <c r="AR123" s="67">
        <f t="shared" si="134"/>
        <v>159.26999999999998</v>
      </c>
      <c r="AS123" s="68">
        <v>5.04</v>
      </c>
      <c r="AT123" s="57">
        <f t="shared" si="150"/>
        <v>802.72079999999994</v>
      </c>
      <c r="AU123" s="69"/>
      <c r="AV123" s="57">
        <f t="shared" si="158"/>
        <v>400.50920000000031</v>
      </c>
      <c r="AW123" s="66">
        <v>886</v>
      </c>
      <c r="AX123" s="67">
        <f t="shared" si="151"/>
        <v>254.73000000000002</v>
      </c>
      <c r="AY123" s="68">
        <v>5.04</v>
      </c>
      <c r="AZ123" s="57">
        <f t="shared" si="192"/>
        <v>1283.8392000000001</v>
      </c>
      <c r="BA123" s="69"/>
      <c r="BB123" s="120">
        <f t="shared" si="171"/>
        <v>-883.32999999999981</v>
      </c>
      <c r="BC123" s="130">
        <v>992</v>
      </c>
      <c r="BD123" s="126">
        <f t="shared" si="203"/>
        <v>106</v>
      </c>
      <c r="BE123" s="68">
        <v>5.04</v>
      </c>
      <c r="BF123" s="57">
        <f t="shared" si="193"/>
        <v>534.24</v>
      </c>
      <c r="BG123" s="69"/>
      <c r="BH123" s="120">
        <f t="shared" si="172"/>
        <v>-1417.5699999999997</v>
      </c>
      <c r="BI123" s="130">
        <v>2175</v>
      </c>
      <c r="BJ123" s="126">
        <f t="shared" si="204"/>
        <v>1183</v>
      </c>
      <c r="BK123" s="68">
        <v>5.04</v>
      </c>
      <c r="BL123" s="57">
        <f t="shared" si="194"/>
        <v>5962.32</v>
      </c>
      <c r="BM123" s="69"/>
      <c r="BN123" s="57">
        <f t="shared" si="183"/>
        <v>-7379.8899999999994</v>
      </c>
      <c r="BO123" s="130">
        <v>3165</v>
      </c>
      <c r="BP123" s="126">
        <f>BO123-BI123</f>
        <v>990</v>
      </c>
      <c r="BQ123" s="68">
        <v>5.04</v>
      </c>
      <c r="BR123" s="57">
        <f>BQ123*BP123</f>
        <v>4989.6000000000004</v>
      </c>
      <c r="BS123" s="69"/>
      <c r="BT123" s="57">
        <f>BS123-BR123+BN123</f>
        <v>-12369.49</v>
      </c>
      <c r="BU123" s="130">
        <v>5009</v>
      </c>
      <c r="BV123" s="126">
        <f>BU123-BO123</f>
        <v>1844</v>
      </c>
      <c r="BW123" s="68">
        <v>5.04</v>
      </c>
      <c r="BX123" s="57">
        <f>BW123*BV123</f>
        <v>9293.76</v>
      </c>
      <c r="BY123" s="69"/>
      <c r="BZ123" s="57">
        <f>BY123-BX123+BT123</f>
        <v>-21663.25</v>
      </c>
      <c r="CA123" s="130">
        <v>8788</v>
      </c>
      <c r="CB123" s="126">
        <f>CA123-BU123</f>
        <v>3779</v>
      </c>
      <c r="CC123" s="68">
        <v>5.04</v>
      </c>
      <c r="CD123" s="57">
        <f>CC123*CB123</f>
        <v>19046.16</v>
      </c>
      <c r="CE123" s="69">
        <v>25000</v>
      </c>
      <c r="CF123" s="57">
        <f>CE123-CD123+BZ123</f>
        <v>-15709.41</v>
      </c>
      <c r="CG123" s="130">
        <v>10806</v>
      </c>
      <c r="CH123" s="126">
        <f>CG123-CA123</f>
        <v>2018</v>
      </c>
      <c r="CI123" s="68">
        <v>5.04</v>
      </c>
      <c r="CJ123" s="57">
        <f>CI123*CH123</f>
        <v>10170.719999999999</v>
      </c>
      <c r="CK123" s="69"/>
      <c r="CL123" s="57">
        <f>CK123-CJ123+CF123</f>
        <v>-25880.129999999997</v>
      </c>
      <c r="CM123" s="130">
        <v>12166</v>
      </c>
      <c r="CN123" s="126">
        <f>CM123-CG123</f>
        <v>1360</v>
      </c>
      <c r="CO123" s="68">
        <v>5.04</v>
      </c>
      <c r="CP123" s="57">
        <f>CO123*CN123</f>
        <v>6854.4</v>
      </c>
      <c r="CQ123" s="69"/>
      <c r="CR123" s="57">
        <f>CQ123-CP123+CL123</f>
        <v>-32734.53</v>
      </c>
      <c r="CS123" s="130">
        <v>12727</v>
      </c>
      <c r="CT123" s="126">
        <f>CS123-CM123</f>
        <v>561</v>
      </c>
      <c r="CU123" s="68">
        <v>5.04</v>
      </c>
      <c r="CV123" s="57">
        <f>CU123*CT123</f>
        <v>2827.44</v>
      </c>
      <c r="CW123" s="69"/>
      <c r="CX123" s="57">
        <f>CW123-CV123+CR123</f>
        <v>-35561.97</v>
      </c>
      <c r="CY123" s="130">
        <v>13191</v>
      </c>
      <c r="CZ123" s="126">
        <f>CY123-CS123</f>
        <v>464</v>
      </c>
      <c r="DA123" s="68">
        <v>5.04</v>
      </c>
      <c r="DB123" s="57">
        <f>DA123*CZ123</f>
        <v>2338.56</v>
      </c>
      <c r="DC123" s="69">
        <v>20000</v>
      </c>
      <c r="DD123" s="57">
        <f>DC123-DB123+CX123</f>
        <v>-17900.530000000002</v>
      </c>
      <c r="DE123" s="130">
        <v>13353</v>
      </c>
      <c r="DF123" s="126">
        <f>DE123-CY123</f>
        <v>162</v>
      </c>
      <c r="DG123" s="27">
        <v>5.29</v>
      </c>
      <c r="DH123" s="57">
        <f>DG123*DF123</f>
        <v>856.98</v>
      </c>
      <c r="DI123" s="69"/>
      <c r="DJ123" s="57">
        <f>DI123-DH123+DD123</f>
        <v>-18757.510000000002</v>
      </c>
    </row>
    <row r="124" spans="1:114" ht="13.9" customHeight="1" x14ac:dyDescent="0.25">
      <c r="A124" s="96" t="s">
        <v>115</v>
      </c>
      <c r="B124" s="28">
        <v>125</v>
      </c>
      <c r="C124" s="8"/>
      <c r="D124" s="9"/>
      <c r="E124" s="10"/>
      <c r="F124" s="10"/>
      <c r="G124" s="10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8"/>
      <c r="Y124" s="8"/>
      <c r="Z124" s="9"/>
      <c r="AA124" s="9"/>
      <c r="AB124" s="8"/>
      <c r="AC124" s="14"/>
      <c r="AD124" s="8"/>
      <c r="AE124" s="49"/>
      <c r="AF124" s="36">
        <f t="shared" si="132"/>
        <v>0</v>
      </c>
      <c r="AG124" s="27">
        <v>4.8099999999999996</v>
      </c>
      <c r="AH124" s="37">
        <f t="shared" si="146"/>
        <v>0</v>
      </c>
      <c r="AI124" s="53"/>
      <c r="AJ124" s="37">
        <f t="shared" si="156"/>
        <v>0</v>
      </c>
      <c r="AK124" s="49"/>
      <c r="AL124" s="36">
        <f t="shared" si="133"/>
        <v>0</v>
      </c>
      <c r="AM124" s="27">
        <v>5.04</v>
      </c>
      <c r="AN124" s="37">
        <f t="shared" si="148"/>
        <v>0</v>
      </c>
      <c r="AO124" s="53"/>
      <c r="AP124" s="59">
        <f t="shared" si="157"/>
        <v>0</v>
      </c>
      <c r="AQ124" s="49">
        <v>3</v>
      </c>
      <c r="AR124" s="36">
        <f t="shared" si="134"/>
        <v>3</v>
      </c>
      <c r="AS124" s="27">
        <v>5.04</v>
      </c>
      <c r="AT124" s="37">
        <f>AS124*AR124</f>
        <v>15.120000000000001</v>
      </c>
      <c r="AU124" s="53"/>
      <c r="AV124" s="58">
        <f t="shared" si="158"/>
        <v>-15.120000000000001</v>
      </c>
      <c r="AW124" s="104">
        <v>3</v>
      </c>
      <c r="AX124" s="105">
        <f t="shared" si="151"/>
        <v>0</v>
      </c>
      <c r="AY124" s="27">
        <v>5.04</v>
      </c>
      <c r="AZ124" s="37">
        <f t="shared" si="192"/>
        <v>0</v>
      </c>
      <c r="BA124" s="53"/>
      <c r="BB124" s="121">
        <f t="shared" si="171"/>
        <v>-15.120000000000001</v>
      </c>
      <c r="BC124" s="131">
        <v>3</v>
      </c>
      <c r="BD124" s="127">
        <f t="shared" si="203"/>
        <v>0</v>
      </c>
      <c r="BE124" s="27">
        <v>5.04</v>
      </c>
      <c r="BF124" s="37">
        <f t="shared" si="193"/>
        <v>0</v>
      </c>
      <c r="BG124" s="53"/>
      <c r="BH124" s="121">
        <f t="shared" si="172"/>
        <v>-15.120000000000001</v>
      </c>
      <c r="BI124" s="131">
        <v>3</v>
      </c>
      <c r="BJ124" s="127">
        <f t="shared" si="204"/>
        <v>0</v>
      </c>
      <c r="BK124" s="27">
        <v>5.04</v>
      </c>
      <c r="BL124" s="37">
        <f t="shared" si="194"/>
        <v>0</v>
      </c>
      <c r="BM124" s="53"/>
      <c r="BN124" s="58">
        <f t="shared" si="183"/>
        <v>-15.120000000000001</v>
      </c>
      <c r="BO124" s="131">
        <v>3</v>
      </c>
      <c r="BP124" s="127">
        <f t="shared" si="205"/>
        <v>0</v>
      </c>
      <c r="BQ124" s="27">
        <v>5.04</v>
      </c>
      <c r="BR124" s="37">
        <f t="shared" si="195"/>
        <v>0</v>
      </c>
      <c r="BS124" s="53"/>
      <c r="BT124" s="58">
        <f t="shared" si="184"/>
        <v>-15.120000000000001</v>
      </c>
      <c r="BU124" s="131">
        <v>3</v>
      </c>
      <c r="BV124" s="127">
        <f t="shared" ref="BV124:BV130" si="225">BU124-BO124</f>
        <v>0</v>
      </c>
      <c r="BW124" s="27">
        <v>5.04</v>
      </c>
      <c r="BX124" s="37">
        <f t="shared" ref="BX124:BX132" si="226">BW124*BV124</f>
        <v>0</v>
      </c>
      <c r="BY124" s="53"/>
      <c r="BZ124" s="58">
        <f t="shared" ref="BZ124:BZ132" si="227">BY124-BX124+BT124</f>
        <v>-15.120000000000001</v>
      </c>
      <c r="CA124" s="131">
        <v>3</v>
      </c>
      <c r="CB124" s="127">
        <f t="shared" ref="CB124:CB130" si="228">CA124-BU124</f>
        <v>0</v>
      </c>
      <c r="CC124" s="27">
        <v>5.04</v>
      </c>
      <c r="CD124" s="37">
        <f t="shared" ref="CD124:CD132" si="229">CC124*CB124</f>
        <v>0</v>
      </c>
      <c r="CE124" s="53"/>
      <c r="CF124" s="58">
        <f t="shared" ref="CF124:CF132" si="230">CE124-CD124+BZ124</f>
        <v>-15.120000000000001</v>
      </c>
      <c r="CG124" s="131">
        <v>3</v>
      </c>
      <c r="CH124" s="127">
        <f t="shared" ref="CH124:CH130" si="231">CG124-CA124</f>
        <v>0</v>
      </c>
      <c r="CI124" s="27">
        <v>5.04</v>
      </c>
      <c r="CJ124" s="37">
        <f t="shared" ref="CJ124:CJ132" si="232">CI124*CH124</f>
        <v>0</v>
      </c>
      <c r="CK124" s="53"/>
      <c r="CL124" s="58">
        <f t="shared" ref="CL124:CL132" si="233">CK124-CJ124+CF124</f>
        <v>-15.120000000000001</v>
      </c>
      <c r="CM124" s="131">
        <v>3</v>
      </c>
      <c r="CN124" s="127">
        <f t="shared" ref="CN124:CN130" si="234">CM124-CG124</f>
        <v>0</v>
      </c>
      <c r="CO124" s="27">
        <v>5.04</v>
      </c>
      <c r="CP124" s="37">
        <f t="shared" ref="CP124:CP132" si="235">CO124*CN124</f>
        <v>0</v>
      </c>
      <c r="CQ124" s="53"/>
      <c r="CR124" s="58">
        <f t="shared" ref="CR124:CR132" si="236">CQ124-CP124+CL124</f>
        <v>-15.120000000000001</v>
      </c>
      <c r="CS124" s="131">
        <v>3</v>
      </c>
      <c r="CT124" s="127">
        <f t="shared" ref="CT124:CT130" si="237">CS124-CM124</f>
        <v>0</v>
      </c>
      <c r="CU124" s="27">
        <v>5.04</v>
      </c>
      <c r="CV124" s="37">
        <f t="shared" ref="CV124:CV132" si="238">CU124*CT124</f>
        <v>0</v>
      </c>
      <c r="CW124" s="53"/>
      <c r="CX124" s="58">
        <f t="shared" ref="CX124:CX132" si="239">CW124-CV124+CR124</f>
        <v>-15.120000000000001</v>
      </c>
      <c r="CY124" s="131">
        <v>5</v>
      </c>
      <c r="CZ124" s="127">
        <f t="shared" ref="CZ124:CZ130" si="240">CY124-CS124</f>
        <v>2</v>
      </c>
      <c r="DA124" s="27">
        <v>5.04</v>
      </c>
      <c r="DB124" s="59">
        <f t="shared" ref="DB124:DB132" si="241">DA124*CZ124</f>
        <v>10.08</v>
      </c>
      <c r="DC124" s="53"/>
      <c r="DD124" s="58">
        <f t="shared" ref="DD124:DD132" si="242">DC124-DB124+CX124</f>
        <v>-25.200000000000003</v>
      </c>
      <c r="DE124" s="131">
        <v>7</v>
      </c>
      <c r="DF124" s="127">
        <f t="shared" ref="DF124:DF130" si="243">DE124-CY124</f>
        <v>2</v>
      </c>
      <c r="DG124" s="27">
        <v>5.29</v>
      </c>
      <c r="DH124" s="59">
        <f t="shared" ref="DH124:DH132" si="244">DG124*DF124</f>
        <v>10.58</v>
      </c>
      <c r="DI124" s="53"/>
      <c r="DJ124" s="58">
        <f t="shared" ref="DJ124:DJ132" si="245">DI124-DH124+DD124</f>
        <v>-35.78</v>
      </c>
    </row>
    <row r="125" spans="1:114" ht="13.9" customHeight="1" x14ac:dyDescent="0.25">
      <c r="A125" s="96" t="s">
        <v>116</v>
      </c>
      <c r="B125" s="5">
        <v>126</v>
      </c>
      <c r="C125" s="24">
        <v>0</v>
      </c>
      <c r="D125" s="2"/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0">
        <f>Y125-X125</f>
        <v>0</v>
      </c>
      <c r="AA125" s="21">
        <v>4.8099999999999996</v>
      </c>
      <c r="AB125" s="22">
        <f t="shared" si="14"/>
        <v>0</v>
      </c>
      <c r="AC125" s="22"/>
      <c r="AD125" s="24">
        <f>C125+AC125-AB125</f>
        <v>0</v>
      </c>
      <c r="AE125" s="49">
        <v>0</v>
      </c>
      <c r="AF125" s="36">
        <f t="shared" si="132"/>
        <v>0</v>
      </c>
      <c r="AG125" s="27">
        <v>4.8099999999999996</v>
      </c>
      <c r="AH125" s="37">
        <f t="shared" si="146"/>
        <v>0</v>
      </c>
      <c r="AI125" s="53"/>
      <c r="AJ125" s="58">
        <f t="shared" si="156"/>
        <v>0</v>
      </c>
      <c r="AK125" s="49">
        <v>0</v>
      </c>
      <c r="AL125" s="36">
        <f>AK125-AE125</f>
        <v>0</v>
      </c>
      <c r="AM125" s="27">
        <v>5.04</v>
      </c>
      <c r="AN125" s="37">
        <f t="shared" si="148"/>
        <v>0</v>
      </c>
      <c r="AO125" s="53"/>
      <c r="AP125" s="58">
        <f t="shared" si="157"/>
        <v>0</v>
      </c>
      <c r="AQ125" s="104">
        <v>0</v>
      </c>
      <c r="AR125" s="112">
        <f>AQ125-AK125</f>
        <v>0</v>
      </c>
      <c r="AS125" s="27">
        <v>5.04</v>
      </c>
      <c r="AT125" s="37">
        <f>AS125*AR125</f>
        <v>0</v>
      </c>
      <c r="AU125" s="53"/>
      <c r="AV125" s="58">
        <f>AU125-AT125+AP125</f>
        <v>0</v>
      </c>
      <c r="AW125" s="104">
        <v>0</v>
      </c>
      <c r="AX125" s="105">
        <f t="shared" si="151"/>
        <v>0</v>
      </c>
      <c r="AY125" s="27">
        <v>5.04</v>
      </c>
      <c r="AZ125" s="37">
        <f t="shared" si="192"/>
        <v>0</v>
      </c>
      <c r="BA125" s="53"/>
      <c r="BB125" s="121">
        <f t="shared" si="171"/>
        <v>0</v>
      </c>
      <c r="BC125" s="131">
        <v>0</v>
      </c>
      <c r="BD125" s="127">
        <f t="shared" si="203"/>
        <v>0</v>
      </c>
      <c r="BE125" s="27">
        <v>5.04</v>
      </c>
      <c r="BF125" s="37">
        <f t="shared" si="193"/>
        <v>0</v>
      </c>
      <c r="BG125" s="53"/>
      <c r="BH125" s="122">
        <f t="shared" si="172"/>
        <v>0</v>
      </c>
      <c r="BI125" s="131">
        <v>0</v>
      </c>
      <c r="BJ125" s="127">
        <f t="shared" si="204"/>
        <v>0</v>
      </c>
      <c r="BK125" s="27">
        <v>5.04</v>
      </c>
      <c r="BL125" s="37">
        <f t="shared" si="194"/>
        <v>0</v>
      </c>
      <c r="BM125" s="53"/>
      <c r="BN125" s="111">
        <f t="shared" si="183"/>
        <v>0</v>
      </c>
      <c r="BO125" s="131">
        <v>0</v>
      </c>
      <c r="BP125" s="127">
        <f t="shared" si="205"/>
        <v>0</v>
      </c>
      <c r="BQ125" s="27">
        <v>5.04</v>
      </c>
      <c r="BR125" s="37">
        <f t="shared" si="195"/>
        <v>0</v>
      </c>
      <c r="BS125" s="53"/>
      <c r="BT125" s="58">
        <f t="shared" si="184"/>
        <v>0</v>
      </c>
      <c r="BU125" s="131"/>
      <c r="BV125" s="127">
        <f t="shared" si="225"/>
        <v>0</v>
      </c>
      <c r="BW125" s="27">
        <v>5.04</v>
      </c>
      <c r="BX125" s="37">
        <f t="shared" si="226"/>
        <v>0</v>
      </c>
      <c r="BY125" s="53"/>
      <c r="BZ125" s="111">
        <f t="shared" si="227"/>
        <v>0</v>
      </c>
      <c r="CA125" s="131"/>
      <c r="CB125" s="127">
        <f t="shared" si="228"/>
        <v>0</v>
      </c>
      <c r="CC125" s="27">
        <v>5.04</v>
      </c>
      <c r="CD125" s="37">
        <f t="shared" si="229"/>
        <v>0</v>
      </c>
      <c r="CE125" s="53"/>
      <c r="CF125" s="111">
        <f t="shared" si="230"/>
        <v>0</v>
      </c>
      <c r="CG125" s="131">
        <v>0</v>
      </c>
      <c r="CH125" s="127">
        <f t="shared" si="231"/>
        <v>0</v>
      </c>
      <c r="CI125" s="27">
        <v>5.04</v>
      </c>
      <c r="CJ125" s="37">
        <f t="shared" si="232"/>
        <v>0</v>
      </c>
      <c r="CK125" s="53"/>
      <c r="CL125" s="111">
        <f t="shared" si="233"/>
        <v>0</v>
      </c>
      <c r="CM125" s="131">
        <v>0</v>
      </c>
      <c r="CN125" s="127">
        <f t="shared" si="234"/>
        <v>0</v>
      </c>
      <c r="CO125" s="27">
        <v>5.04</v>
      </c>
      <c r="CP125" s="37">
        <f t="shared" si="235"/>
        <v>0</v>
      </c>
      <c r="CQ125" s="53"/>
      <c r="CR125" s="111">
        <f t="shared" si="236"/>
        <v>0</v>
      </c>
      <c r="CS125" s="131">
        <v>0</v>
      </c>
      <c r="CT125" s="127">
        <f t="shared" si="237"/>
        <v>0</v>
      </c>
      <c r="CU125" s="27">
        <v>5.04</v>
      </c>
      <c r="CV125" s="37">
        <f t="shared" si="238"/>
        <v>0</v>
      </c>
      <c r="CW125" s="53"/>
      <c r="CX125" s="111">
        <f t="shared" si="239"/>
        <v>0</v>
      </c>
      <c r="CY125" s="131">
        <v>0</v>
      </c>
      <c r="CZ125" s="127">
        <f t="shared" si="240"/>
        <v>0</v>
      </c>
      <c r="DA125" s="27">
        <v>5.04</v>
      </c>
      <c r="DB125" s="37">
        <f t="shared" si="241"/>
        <v>0</v>
      </c>
      <c r="DC125" s="53"/>
      <c r="DD125" s="111">
        <f t="shared" si="242"/>
        <v>0</v>
      </c>
      <c r="DE125" s="131">
        <v>0</v>
      </c>
      <c r="DF125" s="127">
        <f t="shared" si="243"/>
        <v>0</v>
      </c>
      <c r="DG125" s="27">
        <v>5.29</v>
      </c>
      <c r="DH125" s="37">
        <f t="shared" si="244"/>
        <v>0</v>
      </c>
      <c r="DI125" s="53"/>
      <c r="DJ125" s="111">
        <f t="shared" si="245"/>
        <v>0</v>
      </c>
    </row>
    <row r="126" spans="1:114" ht="13.9" customHeight="1" x14ac:dyDescent="0.25">
      <c r="A126" s="96" t="s">
        <v>117</v>
      </c>
      <c r="B126" s="28">
        <v>127</v>
      </c>
      <c r="C126" s="8"/>
      <c r="D126" s="9"/>
      <c r="E126" s="10"/>
      <c r="F126" s="10"/>
      <c r="G126" s="10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8"/>
      <c r="Y126" s="8"/>
      <c r="Z126" s="9"/>
      <c r="AA126" s="9"/>
      <c r="AB126" s="8"/>
      <c r="AC126" s="14"/>
      <c r="AD126" s="8"/>
      <c r="AE126" s="49"/>
      <c r="AF126" s="36">
        <f t="shared" si="132"/>
        <v>0</v>
      </c>
      <c r="AG126" s="27">
        <v>5.04</v>
      </c>
      <c r="AH126" s="37">
        <f t="shared" si="146"/>
        <v>0</v>
      </c>
      <c r="AI126" s="53"/>
      <c r="AJ126" s="37">
        <f t="shared" si="156"/>
        <v>0</v>
      </c>
      <c r="AK126" s="49"/>
      <c r="AL126" s="36">
        <f t="shared" si="133"/>
        <v>0</v>
      </c>
      <c r="AM126" s="27">
        <v>5.04</v>
      </c>
      <c r="AN126" s="37">
        <f t="shared" si="148"/>
        <v>0</v>
      </c>
      <c r="AO126" s="53"/>
      <c r="AP126" s="59">
        <f t="shared" si="157"/>
        <v>0</v>
      </c>
      <c r="AQ126" s="49">
        <v>0</v>
      </c>
      <c r="AR126" s="36">
        <f t="shared" si="134"/>
        <v>0</v>
      </c>
      <c r="AS126" s="27">
        <v>5.04</v>
      </c>
      <c r="AT126" s="37">
        <f t="shared" si="150"/>
        <v>0</v>
      </c>
      <c r="AU126" s="53"/>
      <c r="AV126" s="59">
        <f t="shared" si="158"/>
        <v>0</v>
      </c>
      <c r="AW126" s="49"/>
      <c r="AX126" s="36">
        <f t="shared" si="151"/>
        <v>0</v>
      </c>
      <c r="AY126" s="27">
        <v>5.04</v>
      </c>
      <c r="AZ126" s="37">
        <f t="shared" si="192"/>
        <v>0</v>
      </c>
      <c r="BA126" s="53"/>
      <c r="BB126" s="122">
        <f t="shared" si="171"/>
        <v>0</v>
      </c>
      <c r="BC126" s="129"/>
      <c r="BD126" s="125">
        <f t="shared" si="203"/>
        <v>0</v>
      </c>
      <c r="BE126" s="27">
        <v>5.04</v>
      </c>
      <c r="BF126" s="37">
        <f t="shared" si="193"/>
        <v>0</v>
      </c>
      <c r="BG126" s="53"/>
      <c r="BH126" s="122">
        <f t="shared" si="172"/>
        <v>0</v>
      </c>
      <c r="BI126" s="129"/>
      <c r="BJ126" s="125">
        <f t="shared" si="204"/>
        <v>0</v>
      </c>
      <c r="BK126" s="27">
        <v>5.04</v>
      </c>
      <c r="BL126" s="37">
        <f t="shared" si="194"/>
        <v>0</v>
      </c>
      <c r="BM126" s="53"/>
      <c r="BN126" s="111">
        <f t="shared" si="183"/>
        <v>0</v>
      </c>
      <c r="BO126" s="129"/>
      <c r="BP126" s="125">
        <f t="shared" si="205"/>
        <v>0</v>
      </c>
      <c r="BQ126" s="27">
        <v>5.04</v>
      </c>
      <c r="BR126" s="37">
        <f t="shared" si="195"/>
        <v>0</v>
      </c>
      <c r="BS126" s="53"/>
      <c r="BT126" s="111">
        <f t="shared" si="184"/>
        <v>0</v>
      </c>
      <c r="BU126" s="129"/>
      <c r="BV126" s="125">
        <f t="shared" si="225"/>
        <v>0</v>
      </c>
      <c r="BW126" s="27">
        <v>5.04</v>
      </c>
      <c r="BX126" s="37">
        <f t="shared" si="226"/>
        <v>0</v>
      </c>
      <c r="BY126" s="53"/>
      <c r="BZ126" s="111">
        <f t="shared" si="227"/>
        <v>0</v>
      </c>
      <c r="CA126" s="129"/>
      <c r="CB126" s="125">
        <f t="shared" si="228"/>
        <v>0</v>
      </c>
      <c r="CC126" s="27">
        <v>5.04</v>
      </c>
      <c r="CD126" s="37">
        <f t="shared" si="229"/>
        <v>0</v>
      </c>
      <c r="CE126" s="53"/>
      <c r="CF126" s="111">
        <f t="shared" si="230"/>
        <v>0</v>
      </c>
      <c r="CG126" s="129"/>
      <c r="CH126" s="125">
        <f t="shared" si="231"/>
        <v>0</v>
      </c>
      <c r="CI126" s="27">
        <v>5.04</v>
      </c>
      <c r="CJ126" s="37">
        <f t="shared" si="232"/>
        <v>0</v>
      </c>
      <c r="CK126" s="53"/>
      <c r="CL126" s="111">
        <f t="shared" si="233"/>
        <v>0</v>
      </c>
      <c r="CM126" s="129"/>
      <c r="CN126" s="125">
        <f t="shared" si="234"/>
        <v>0</v>
      </c>
      <c r="CO126" s="27">
        <v>5.04</v>
      </c>
      <c r="CP126" s="37">
        <f t="shared" si="235"/>
        <v>0</v>
      </c>
      <c r="CQ126" s="53"/>
      <c r="CR126" s="111">
        <f t="shared" si="236"/>
        <v>0</v>
      </c>
      <c r="CS126" s="129">
        <v>0</v>
      </c>
      <c r="CT126" s="125">
        <f t="shared" si="237"/>
        <v>0</v>
      </c>
      <c r="CU126" s="27">
        <v>5.04</v>
      </c>
      <c r="CV126" s="37">
        <f t="shared" si="238"/>
        <v>0</v>
      </c>
      <c r="CW126" s="53"/>
      <c r="CX126" s="111">
        <f t="shared" si="239"/>
        <v>0</v>
      </c>
      <c r="CY126" s="129">
        <v>0</v>
      </c>
      <c r="CZ126" s="125">
        <f t="shared" si="240"/>
        <v>0</v>
      </c>
      <c r="DA126" s="27">
        <v>5.04</v>
      </c>
      <c r="DB126" s="37">
        <f t="shared" si="241"/>
        <v>0</v>
      </c>
      <c r="DC126" s="53"/>
      <c r="DD126" s="111">
        <f t="shared" si="242"/>
        <v>0</v>
      </c>
      <c r="DE126" s="129">
        <v>0</v>
      </c>
      <c r="DF126" s="125">
        <f t="shared" si="243"/>
        <v>0</v>
      </c>
      <c r="DG126" s="27">
        <v>5.29</v>
      </c>
      <c r="DH126" s="37">
        <f t="shared" si="244"/>
        <v>0</v>
      </c>
      <c r="DI126" s="53"/>
      <c r="DJ126" s="111">
        <f t="shared" si="245"/>
        <v>0</v>
      </c>
    </row>
    <row r="127" spans="1:114" ht="13.9" hidden="1" customHeight="1" x14ac:dyDescent="0.25">
      <c r="A127" s="100"/>
      <c r="B127" s="9">
        <v>128</v>
      </c>
      <c r="C127" s="8"/>
      <c r="D127" s="9"/>
      <c r="E127" s="10"/>
      <c r="F127" s="10"/>
      <c r="G127" s="10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8"/>
      <c r="Y127" s="8"/>
      <c r="Z127" s="9"/>
      <c r="AA127" s="9"/>
      <c r="AB127" s="8"/>
      <c r="AC127" s="14"/>
      <c r="AD127" s="8"/>
      <c r="AE127" s="49"/>
      <c r="AF127" s="36">
        <f t="shared" si="132"/>
        <v>0</v>
      </c>
      <c r="AG127" s="27">
        <v>5.04</v>
      </c>
      <c r="AH127" s="37">
        <f t="shared" si="146"/>
        <v>0</v>
      </c>
      <c r="AI127" s="53"/>
      <c r="AJ127" s="37">
        <f t="shared" si="156"/>
        <v>0</v>
      </c>
      <c r="AK127" s="49"/>
      <c r="AL127" s="36">
        <f t="shared" si="133"/>
        <v>0</v>
      </c>
      <c r="AM127" s="27">
        <v>5.04</v>
      </c>
      <c r="AN127" s="37">
        <f t="shared" si="148"/>
        <v>0</v>
      </c>
      <c r="AO127" s="53"/>
      <c r="AP127" s="59">
        <f t="shared" si="157"/>
        <v>0</v>
      </c>
      <c r="AQ127" s="49"/>
      <c r="AR127" s="36">
        <f t="shared" si="134"/>
        <v>0</v>
      </c>
      <c r="AS127" s="27">
        <v>6.04</v>
      </c>
      <c r="AT127" s="37">
        <f t="shared" si="150"/>
        <v>0</v>
      </c>
      <c r="AU127" s="53"/>
      <c r="AV127" s="59">
        <f t="shared" si="158"/>
        <v>0</v>
      </c>
      <c r="AW127" s="49"/>
      <c r="AX127" s="36">
        <f t="shared" si="151"/>
        <v>0</v>
      </c>
      <c r="AY127" s="27">
        <v>5.04</v>
      </c>
      <c r="AZ127" s="37">
        <f t="shared" si="192"/>
        <v>0</v>
      </c>
      <c r="BA127" s="53"/>
      <c r="BB127" s="122">
        <f t="shared" si="171"/>
        <v>0</v>
      </c>
      <c r="BC127" s="129"/>
      <c r="BD127" s="125">
        <f t="shared" si="203"/>
        <v>0</v>
      </c>
      <c r="BE127" s="27">
        <v>5.04</v>
      </c>
      <c r="BF127" s="37">
        <f t="shared" si="193"/>
        <v>0</v>
      </c>
      <c r="BG127" s="53"/>
      <c r="BH127" s="122">
        <f t="shared" si="172"/>
        <v>0</v>
      </c>
      <c r="BI127" s="129"/>
      <c r="BJ127" s="125">
        <f t="shared" si="204"/>
        <v>0</v>
      </c>
      <c r="BK127" s="27">
        <v>5.04</v>
      </c>
      <c r="BL127" s="37">
        <f t="shared" si="194"/>
        <v>0</v>
      </c>
      <c r="BM127" s="53"/>
      <c r="BN127" s="111">
        <f t="shared" si="183"/>
        <v>0</v>
      </c>
      <c r="BO127" s="129"/>
      <c r="BP127" s="125">
        <f t="shared" si="205"/>
        <v>0</v>
      </c>
      <c r="BQ127" s="27">
        <v>5.04</v>
      </c>
      <c r="BR127" s="37">
        <f t="shared" si="195"/>
        <v>0</v>
      </c>
      <c r="BS127" s="53"/>
      <c r="BT127" s="111">
        <f t="shared" si="184"/>
        <v>0</v>
      </c>
      <c r="BU127" s="129"/>
      <c r="BV127" s="125">
        <f t="shared" si="225"/>
        <v>0</v>
      </c>
      <c r="BW127" s="27">
        <v>5.04</v>
      </c>
      <c r="BX127" s="37">
        <f t="shared" si="226"/>
        <v>0</v>
      </c>
      <c r="BY127" s="53"/>
      <c r="BZ127" s="111">
        <f t="shared" si="227"/>
        <v>0</v>
      </c>
      <c r="CA127" s="129"/>
      <c r="CB127" s="125">
        <f t="shared" si="228"/>
        <v>0</v>
      </c>
      <c r="CC127" s="27">
        <v>5.04</v>
      </c>
      <c r="CD127" s="37">
        <f t="shared" si="229"/>
        <v>0</v>
      </c>
      <c r="CE127" s="53"/>
      <c r="CF127" s="111">
        <f t="shared" si="230"/>
        <v>0</v>
      </c>
      <c r="CG127" s="129"/>
      <c r="CH127" s="125">
        <f t="shared" si="231"/>
        <v>0</v>
      </c>
      <c r="CI127" s="27">
        <v>5.04</v>
      </c>
      <c r="CJ127" s="37">
        <f t="shared" si="232"/>
        <v>0</v>
      </c>
      <c r="CK127" s="53"/>
      <c r="CL127" s="111">
        <f t="shared" si="233"/>
        <v>0</v>
      </c>
      <c r="CM127" s="129"/>
      <c r="CN127" s="125">
        <f t="shared" si="234"/>
        <v>0</v>
      </c>
      <c r="CO127" s="27">
        <v>5.04</v>
      </c>
      <c r="CP127" s="37">
        <f t="shared" si="235"/>
        <v>0</v>
      </c>
      <c r="CQ127" s="53"/>
      <c r="CR127" s="111">
        <f t="shared" si="236"/>
        <v>0</v>
      </c>
      <c r="CS127" s="129"/>
      <c r="CT127" s="125">
        <f t="shared" si="237"/>
        <v>0</v>
      </c>
      <c r="CU127" s="27">
        <v>5.04</v>
      </c>
      <c r="CV127" s="37">
        <f t="shared" si="238"/>
        <v>0</v>
      </c>
      <c r="CW127" s="53"/>
      <c r="CX127" s="111">
        <f t="shared" si="239"/>
        <v>0</v>
      </c>
      <c r="CY127" s="129"/>
      <c r="CZ127" s="125">
        <f t="shared" si="240"/>
        <v>0</v>
      </c>
      <c r="DA127" s="27">
        <v>5.04</v>
      </c>
      <c r="DB127" s="37">
        <f t="shared" si="241"/>
        <v>0</v>
      </c>
      <c r="DC127" s="53"/>
      <c r="DD127" s="111">
        <f t="shared" si="242"/>
        <v>0</v>
      </c>
      <c r="DE127" s="129"/>
      <c r="DF127" s="125">
        <f t="shared" si="243"/>
        <v>0</v>
      </c>
      <c r="DG127" s="27">
        <v>5.29</v>
      </c>
      <c r="DH127" s="37">
        <f t="shared" si="244"/>
        <v>0</v>
      </c>
      <c r="DI127" s="53"/>
      <c r="DJ127" s="111">
        <f t="shared" si="245"/>
        <v>0</v>
      </c>
    </row>
    <row r="128" spans="1:114" ht="13.9" hidden="1" customHeight="1" x14ac:dyDescent="0.25">
      <c r="A128" s="100"/>
      <c r="B128" s="9">
        <v>129</v>
      </c>
      <c r="C128" s="8"/>
      <c r="D128" s="9"/>
      <c r="E128" s="10"/>
      <c r="F128" s="10"/>
      <c r="G128" s="10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8"/>
      <c r="Y128" s="8"/>
      <c r="Z128" s="9"/>
      <c r="AA128" s="9"/>
      <c r="AB128" s="8"/>
      <c r="AC128" s="14"/>
      <c r="AD128" s="8"/>
      <c r="AE128" s="49"/>
      <c r="AF128" s="36">
        <f t="shared" si="132"/>
        <v>0</v>
      </c>
      <c r="AG128" s="27">
        <v>5.04</v>
      </c>
      <c r="AH128" s="37">
        <f t="shared" si="146"/>
        <v>0</v>
      </c>
      <c r="AI128" s="53"/>
      <c r="AJ128" s="37">
        <f t="shared" si="156"/>
        <v>0</v>
      </c>
      <c r="AK128" s="49"/>
      <c r="AL128" s="36">
        <f t="shared" si="133"/>
        <v>0</v>
      </c>
      <c r="AM128" s="27">
        <v>5.04</v>
      </c>
      <c r="AN128" s="37">
        <f t="shared" si="148"/>
        <v>0</v>
      </c>
      <c r="AO128" s="53"/>
      <c r="AP128" s="59">
        <f t="shared" si="157"/>
        <v>0</v>
      </c>
      <c r="AQ128" s="49"/>
      <c r="AR128" s="36">
        <f t="shared" si="134"/>
        <v>0</v>
      </c>
      <c r="AS128" s="27">
        <v>7.04</v>
      </c>
      <c r="AT128" s="37">
        <f t="shared" si="150"/>
        <v>0</v>
      </c>
      <c r="AU128" s="53"/>
      <c r="AV128" s="59">
        <f t="shared" si="158"/>
        <v>0</v>
      </c>
      <c r="AW128" s="49"/>
      <c r="AX128" s="36">
        <f t="shared" si="151"/>
        <v>0</v>
      </c>
      <c r="AY128" s="27">
        <v>5.04</v>
      </c>
      <c r="AZ128" s="37">
        <f t="shared" si="192"/>
        <v>0</v>
      </c>
      <c r="BA128" s="53"/>
      <c r="BB128" s="122">
        <f t="shared" si="171"/>
        <v>0</v>
      </c>
      <c r="BC128" s="129"/>
      <c r="BD128" s="125">
        <f t="shared" si="203"/>
        <v>0</v>
      </c>
      <c r="BE128" s="27">
        <v>5.04</v>
      </c>
      <c r="BF128" s="37">
        <f t="shared" si="193"/>
        <v>0</v>
      </c>
      <c r="BG128" s="53"/>
      <c r="BH128" s="122">
        <f t="shared" si="172"/>
        <v>0</v>
      </c>
      <c r="BI128" s="129"/>
      <c r="BJ128" s="125">
        <f t="shared" si="204"/>
        <v>0</v>
      </c>
      <c r="BK128" s="27">
        <v>5.04</v>
      </c>
      <c r="BL128" s="37">
        <f t="shared" si="194"/>
        <v>0</v>
      </c>
      <c r="BM128" s="53"/>
      <c r="BN128" s="111">
        <f t="shared" si="183"/>
        <v>0</v>
      </c>
      <c r="BO128" s="129"/>
      <c r="BP128" s="125">
        <f t="shared" si="205"/>
        <v>0</v>
      </c>
      <c r="BQ128" s="27">
        <v>5.04</v>
      </c>
      <c r="BR128" s="37">
        <f t="shared" si="195"/>
        <v>0</v>
      </c>
      <c r="BS128" s="53"/>
      <c r="BT128" s="111">
        <f t="shared" si="184"/>
        <v>0</v>
      </c>
      <c r="BU128" s="129"/>
      <c r="BV128" s="125">
        <f t="shared" si="225"/>
        <v>0</v>
      </c>
      <c r="BW128" s="27">
        <v>5.04</v>
      </c>
      <c r="BX128" s="37">
        <f t="shared" si="226"/>
        <v>0</v>
      </c>
      <c r="BY128" s="53"/>
      <c r="BZ128" s="111">
        <f t="shared" si="227"/>
        <v>0</v>
      </c>
      <c r="CA128" s="129"/>
      <c r="CB128" s="125">
        <f t="shared" si="228"/>
        <v>0</v>
      </c>
      <c r="CC128" s="27">
        <v>5.04</v>
      </c>
      <c r="CD128" s="37">
        <f t="shared" si="229"/>
        <v>0</v>
      </c>
      <c r="CE128" s="53"/>
      <c r="CF128" s="111">
        <f t="shared" si="230"/>
        <v>0</v>
      </c>
      <c r="CG128" s="129"/>
      <c r="CH128" s="125">
        <f t="shared" si="231"/>
        <v>0</v>
      </c>
      <c r="CI128" s="27">
        <v>5.04</v>
      </c>
      <c r="CJ128" s="37">
        <f t="shared" si="232"/>
        <v>0</v>
      </c>
      <c r="CK128" s="53"/>
      <c r="CL128" s="111">
        <f t="shared" si="233"/>
        <v>0</v>
      </c>
      <c r="CM128" s="129"/>
      <c r="CN128" s="125">
        <f t="shared" si="234"/>
        <v>0</v>
      </c>
      <c r="CO128" s="27">
        <v>5.04</v>
      </c>
      <c r="CP128" s="37">
        <f t="shared" si="235"/>
        <v>0</v>
      </c>
      <c r="CQ128" s="53"/>
      <c r="CR128" s="111">
        <f t="shared" si="236"/>
        <v>0</v>
      </c>
      <c r="CS128" s="129"/>
      <c r="CT128" s="125">
        <f t="shared" si="237"/>
        <v>0</v>
      </c>
      <c r="CU128" s="27">
        <v>5.04</v>
      </c>
      <c r="CV128" s="37">
        <f t="shared" si="238"/>
        <v>0</v>
      </c>
      <c r="CW128" s="53"/>
      <c r="CX128" s="111">
        <f t="shared" si="239"/>
        <v>0</v>
      </c>
      <c r="CY128" s="129"/>
      <c r="CZ128" s="125">
        <f t="shared" si="240"/>
        <v>0</v>
      </c>
      <c r="DA128" s="27">
        <v>5.04</v>
      </c>
      <c r="DB128" s="37">
        <f t="shared" si="241"/>
        <v>0</v>
      </c>
      <c r="DC128" s="53"/>
      <c r="DD128" s="111">
        <f t="shared" si="242"/>
        <v>0</v>
      </c>
      <c r="DE128" s="129"/>
      <c r="DF128" s="125">
        <f t="shared" si="243"/>
        <v>0</v>
      </c>
      <c r="DG128" s="27">
        <v>5.29</v>
      </c>
      <c r="DH128" s="37">
        <f t="shared" si="244"/>
        <v>0</v>
      </c>
      <c r="DI128" s="53"/>
      <c r="DJ128" s="111">
        <f t="shared" si="245"/>
        <v>0</v>
      </c>
    </row>
    <row r="129" spans="1:114" ht="14.45" hidden="1" customHeight="1" x14ac:dyDescent="0.25">
      <c r="A129" s="96" t="s">
        <v>124</v>
      </c>
      <c r="B129" s="28">
        <v>130</v>
      </c>
      <c r="C129" s="8"/>
      <c r="D129" s="9"/>
      <c r="E129" s="10"/>
      <c r="F129" s="10"/>
      <c r="G129" s="10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8"/>
      <c r="Y129" s="8"/>
      <c r="Z129" s="9"/>
      <c r="AA129" s="9"/>
      <c r="AB129" s="8"/>
      <c r="AC129" s="14"/>
      <c r="AD129" s="8"/>
      <c r="AE129" s="49"/>
      <c r="AF129" s="36">
        <f t="shared" ref="AF129" si="246">AE129-Y129</f>
        <v>0</v>
      </c>
      <c r="AG129" s="27">
        <v>5.04</v>
      </c>
      <c r="AH129" s="37">
        <f t="shared" si="146"/>
        <v>0</v>
      </c>
      <c r="AI129" s="53"/>
      <c r="AJ129" s="37">
        <f t="shared" si="156"/>
        <v>0</v>
      </c>
      <c r="AK129" s="49"/>
      <c r="AL129" s="36">
        <f t="shared" ref="AL129" si="247">AK129-AE129</f>
        <v>0</v>
      </c>
      <c r="AM129" s="27">
        <v>5.04</v>
      </c>
      <c r="AN129" s="37">
        <f t="shared" si="148"/>
        <v>0</v>
      </c>
      <c r="AO129" s="53"/>
      <c r="AP129" s="59">
        <f t="shared" si="157"/>
        <v>0</v>
      </c>
      <c r="AQ129" s="49"/>
      <c r="AR129" s="36">
        <f t="shared" ref="AR129:AR130" si="248">AQ129-AK129</f>
        <v>0</v>
      </c>
      <c r="AS129" s="27">
        <v>8.0399999999999991</v>
      </c>
      <c r="AT129" s="37">
        <f t="shared" si="150"/>
        <v>0</v>
      </c>
      <c r="AU129" s="53"/>
      <c r="AV129" s="59">
        <f t="shared" si="158"/>
        <v>0</v>
      </c>
      <c r="AW129" s="49"/>
      <c r="AX129" s="36">
        <f t="shared" si="151"/>
        <v>0</v>
      </c>
      <c r="AY129" s="27">
        <v>5.04</v>
      </c>
      <c r="AZ129" s="37">
        <f t="shared" si="192"/>
        <v>0</v>
      </c>
      <c r="BA129" s="53"/>
      <c r="BB129" s="122">
        <f t="shared" si="171"/>
        <v>0</v>
      </c>
      <c r="BC129" s="129">
        <v>6</v>
      </c>
      <c r="BD129" s="125">
        <f t="shared" si="203"/>
        <v>6</v>
      </c>
      <c r="BE129" s="27">
        <v>5.04</v>
      </c>
      <c r="BF129" s="37">
        <f t="shared" si="193"/>
        <v>30.240000000000002</v>
      </c>
      <c r="BG129" s="53"/>
      <c r="BH129" s="121">
        <f t="shared" si="172"/>
        <v>-30.240000000000002</v>
      </c>
      <c r="BI129" s="129">
        <v>6</v>
      </c>
      <c r="BJ129" s="125">
        <f t="shared" si="204"/>
        <v>0</v>
      </c>
      <c r="BK129" s="27">
        <v>5.04</v>
      </c>
      <c r="BL129" s="37">
        <f t="shared" si="194"/>
        <v>0</v>
      </c>
      <c r="BM129" s="53"/>
      <c r="BN129" s="58">
        <f t="shared" si="183"/>
        <v>-30.240000000000002</v>
      </c>
      <c r="BO129" s="129">
        <v>6</v>
      </c>
      <c r="BP129" s="125">
        <f t="shared" si="205"/>
        <v>0</v>
      </c>
      <c r="BQ129" s="27">
        <v>5.04</v>
      </c>
      <c r="BR129" s="37">
        <f t="shared" si="195"/>
        <v>0</v>
      </c>
      <c r="BS129" s="53"/>
      <c r="BT129" s="58">
        <f t="shared" si="184"/>
        <v>-30.240000000000002</v>
      </c>
      <c r="BU129" s="129">
        <v>6</v>
      </c>
      <c r="BV129" s="125">
        <f t="shared" si="225"/>
        <v>0</v>
      </c>
      <c r="BW129" s="27">
        <v>5.04</v>
      </c>
      <c r="BX129" s="37">
        <f t="shared" si="226"/>
        <v>0</v>
      </c>
      <c r="BY129" s="53"/>
      <c r="BZ129" s="58">
        <f t="shared" si="227"/>
        <v>-30.240000000000002</v>
      </c>
      <c r="CA129" s="129">
        <v>6</v>
      </c>
      <c r="CB129" s="125">
        <f t="shared" si="228"/>
        <v>0</v>
      </c>
      <c r="CC129" s="27">
        <v>5.04</v>
      </c>
      <c r="CD129" s="37">
        <f t="shared" si="229"/>
        <v>0</v>
      </c>
      <c r="CE129" s="53"/>
      <c r="CF129" s="58">
        <f t="shared" si="230"/>
        <v>-30.240000000000002</v>
      </c>
      <c r="CG129" s="129">
        <v>6</v>
      </c>
      <c r="CH129" s="125">
        <f t="shared" si="231"/>
        <v>0</v>
      </c>
      <c r="CI129" s="27">
        <v>5.04</v>
      </c>
      <c r="CJ129" s="37">
        <f t="shared" si="232"/>
        <v>0</v>
      </c>
      <c r="CK129" s="53"/>
      <c r="CL129" s="58">
        <f t="shared" si="233"/>
        <v>-30.240000000000002</v>
      </c>
      <c r="CM129" s="129">
        <v>61</v>
      </c>
      <c r="CN129" s="125">
        <f t="shared" si="234"/>
        <v>55</v>
      </c>
      <c r="CO129" s="27">
        <v>5.04</v>
      </c>
      <c r="CP129" s="37">
        <f t="shared" si="235"/>
        <v>277.2</v>
      </c>
      <c r="CQ129" s="53"/>
      <c r="CR129" s="58">
        <f t="shared" si="236"/>
        <v>-307.44</v>
      </c>
      <c r="CS129" s="129">
        <v>210</v>
      </c>
      <c r="CT129" s="125">
        <f t="shared" si="237"/>
        <v>149</v>
      </c>
      <c r="CU129" s="27">
        <v>5.04</v>
      </c>
      <c r="CV129" s="37">
        <f t="shared" si="238"/>
        <v>750.96</v>
      </c>
      <c r="CW129" s="53"/>
      <c r="CX129" s="57">
        <f t="shared" si="239"/>
        <v>-1058.4000000000001</v>
      </c>
      <c r="CY129" s="129">
        <v>425</v>
      </c>
      <c r="CZ129" s="125">
        <f t="shared" si="240"/>
        <v>215</v>
      </c>
      <c r="DA129" s="27">
        <v>5.04</v>
      </c>
      <c r="DB129" s="37">
        <f t="shared" si="241"/>
        <v>1083.5999999999999</v>
      </c>
      <c r="DC129" s="53"/>
      <c r="DD129" s="57">
        <f t="shared" si="242"/>
        <v>-2142</v>
      </c>
      <c r="DE129" s="129">
        <v>515</v>
      </c>
      <c r="DF129" s="125">
        <f t="shared" si="243"/>
        <v>90</v>
      </c>
      <c r="DG129" s="27">
        <v>5.29</v>
      </c>
      <c r="DH129" s="37">
        <f t="shared" si="244"/>
        <v>476.1</v>
      </c>
      <c r="DI129" s="53"/>
      <c r="DJ129" s="57">
        <f t="shared" si="245"/>
        <v>-2618.1</v>
      </c>
    </row>
    <row r="130" spans="1:114" ht="13.9" customHeight="1" x14ac:dyDescent="0.25">
      <c r="A130" s="96" t="s">
        <v>118</v>
      </c>
      <c r="B130" s="28">
        <v>131</v>
      </c>
      <c r="C130" s="29"/>
      <c r="D130" s="28"/>
      <c r="E130" s="30"/>
      <c r="F130" s="30"/>
      <c r="G130" s="30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9"/>
      <c r="Y130" s="29"/>
      <c r="Z130" s="28"/>
      <c r="AA130" s="28"/>
      <c r="AB130" s="29"/>
      <c r="AC130" s="33"/>
      <c r="AD130" s="29"/>
      <c r="AE130" s="49"/>
      <c r="AF130" s="36"/>
      <c r="AG130" s="27"/>
      <c r="AH130" s="37"/>
      <c r="AI130" s="53"/>
      <c r="AJ130" s="37"/>
      <c r="AK130" s="49"/>
      <c r="AL130" s="36"/>
      <c r="AM130" s="27">
        <v>5.04</v>
      </c>
      <c r="AN130" s="37"/>
      <c r="AO130" s="53"/>
      <c r="AP130" s="59">
        <f t="shared" si="157"/>
        <v>0</v>
      </c>
      <c r="AQ130" s="49">
        <v>0</v>
      </c>
      <c r="AR130" s="36">
        <f t="shared" si="248"/>
        <v>0</v>
      </c>
      <c r="AS130" s="27">
        <v>9.0399999999999991</v>
      </c>
      <c r="AT130" s="37">
        <f t="shared" si="150"/>
        <v>0</v>
      </c>
      <c r="AU130" s="53"/>
      <c r="AV130" s="59">
        <f t="shared" si="158"/>
        <v>0</v>
      </c>
      <c r="AW130" s="49">
        <v>6</v>
      </c>
      <c r="AX130" s="36">
        <f t="shared" si="151"/>
        <v>6</v>
      </c>
      <c r="AY130" s="27">
        <v>5.04</v>
      </c>
      <c r="AZ130" s="37">
        <f t="shared" si="192"/>
        <v>30.240000000000002</v>
      </c>
      <c r="BA130" s="53"/>
      <c r="BB130" s="121">
        <f t="shared" si="171"/>
        <v>-30.240000000000002</v>
      </c>
      <c r="BC130" s="131">
        <v>6</v>
      </c>
      <c r="BD130" s="127">
        <f t="shared" si="203"/>
        <v>0</v>
      </c>
      <c r="BE130" s="27">
        <v>5.04</v>
      </c>
      <c r="BF130" s="37">
        <f t="shared" si="193"/>
        <v>0</v>
      </c>
      <c r="BG130" s="53"/>
      <c r="BH130" s="121">
        <f t="shared" si="172"/>
        <v>-30.240000000000002</v>
      </c>
      <c r="BI130" s="131">
        <v>6</v>
      </c>
      <c r="BJ130" s="127">
        <f t="shared" si="204"/>
        <v>0</v>
      </c>
      <c r="BK130" s="27">
        <v>5.04</v>
      </c>
      <c r="BL130" s="37">
        <f t="shared" si="194"/>
        <v>0</v>
      </c>
      <c r="BM130" s="53"/>
      <c r="BN130" s="58">
        <f t="shared" si="183"/>
        <v>-30.240000000000002</v>
      </c>
      <c r="BO130" s="131">
        <v>6</v>
      </c>
      <c r="BP130" s="127">
        <f t="shared" si="205"/>
        <v>0</v>
      </c>
      <c r="BQ130" s="27">
        <v>5.04</v>
      </c>
      <c r="BR130" s="37">
        <f t="shared" si="195"/>
        <v>0</v>
      </c>
      <c r="BS130" s="53"/>
      <c r="BT130" s="58">
        <f t="shared" si="184"/>
        <v>-30.240000000000002</v>
      </c>
      <c r="BU130" s="131">
        <v>6</v>
      </c>
      <c r="BV130" s="127">
        <f t="shared" si="225"/>
        <v>0</v>
      </c>
      <c r="BW130" s="27">
        <v>5.04</v>
      </c>
      <c r="BX130" s="37">
        <f t="shared" si="226"/>
        <v>0</v>
      </c>
      <c r="BY130" s="53"/>
      <c r="BZ130" s="58">
        <f t="shared" si="227"/>
        <v>-30.240000000000002</v>
      </c>
      <c r="CA130" s="131">
        <v>6</v>
      </c>
      <c r="CB130" s="127">
        <f t="shared" si="228"/>
        <v>0</v>
      </c>
      <c r="CC130" s="27">
        <v>5.04</v>
      </c>
      <c r="CD130" s="37">
        <f t="shared" si="229"/>
        <v>0</v>
      </c>
      <c r="CE130" s="53"/>
      <c r="CF130" s="58">
        <f t="shared" si="230"/>
        <v>-30.240000000000002</v>
      </c>
      <c r="CG130" s="131">
        <v>6</v>
      </c>
      <c r="CH130" s="127">
        <f t="shared" si="231"/>
        <v>0</v>
      </c>
      <c r="CI130" s="27">
        <v>5.04</v>
      </c>
      <c r="CJ130" s="37">
        <f t="shared" si="232"/>
        <v>0</v>
      </c>
      <c r="CK130" s="53"/>
      <c r="CL130" s="58">
        <f t="shared" si="233"/>
        <v>-30.240000000000002</v>
      </c>
      <c r="CM130" s="131">
        <v>6</v>
      </c>
      <c r="CN130" s="127">
        <f t="shared" si="234"/>
        <v>0</v>
      </c>
      <c r="CO130" s="27">
        <v>5.04</v>
      </c>
      <c r="CP130" s="37">
        <f t="shared" si="235"/>
        <v>0</v>
      </c>
      <c r="CQ130" s="53"/>
      <c r="CR130" s="58">
        <f t="shared" si="236"/>
        <v>-30.240000000000002</v>
      </c>
      <c r="CS130" s="131">
        <v>6</v>
      </c>
      <c r="CT130" s="127">
        <f t="shared" si="237"/>
        <v>0</v>
      </c>
      <c r="CU130" s="27">
        <v>5.04</v>
      </c>
      <c r="CV130" s="37">
        <f t="shared" si="238"/>
        <v>0</v>
      </c>
      <c r="CW130" s="53"/>
      <c r="CX130" s="58">
        <f t="shared" si="239"/>
        <v>-30.240000000000002</v>
      </c>
      <c r="CY130" s="131">
        <v>9</v>
      </c>
      <c r="CZ130" s="127">
        <f t="shared" si="240"/>
        <v>3</v>
      </c>
      <c r="DA130" s="27">
        <v>5.04</v>
      </c>
      <c r="DB130" s="37">
        <f t="shared" si="241"/>
        <v>15.120000000000001</v>
      </c>
      <c r="DC130" s="53"/>
      <c r="DD130" s="58">
        <f t="shared" si="242"/>
        <v>-45.36</v>
      </c>
      <c r="DE130" s="131">
        <v>9</v>
      </c>
      <c r="DF130" s="127">
        <f t="shared" si="243"/>
        <v>0</v>
      </c>
      <c r="DG130" s="27">
        <v>5.29</v>
      </c>
      <c r="DH130" s="37">
        <f t="shared" si="244"/>
        <v>0</v>
      </c>
      <c r="DI130" s="53"/>
      <c r="DJ130" s="58">
        <f t="shared" si="245"/>
        <v>-45.36</v>
      </c>
    </row>
    <row r="131" spans="1:114" ht="13.9" customHeight="1" x14ac:dyDescent="0.25">
      <c r="A131" s="96" t="s">
        <v>119</v>
      </c>
      <c r="B131" s="28">
        <v>132</v>
      </c>
      <c r="C131" s="29"/>
      <c r="D131" s="28"/>
      <c r="E131" s="30"/>
      <c r="F131" s="30"/>
      <c r="G131" s="30"/>
      <c r="H131" s="31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29"/>
      <c r="Y131" s="29"/>
      <c r="Z131" s="28"/>
      <c r="AA131" s="28"/>
      <c r="AB131" s="29"/>
      <c r="AC131" s="33"/>
      <c r="AD131" s="29"/>
      <c r="AE131" s="49"/>
      <c r="AF131" s="36"/>
      <c r="AG131" s="27"/>
      <c r="AH131" s="37"/>
      <c r="AI131" s="53"/>
      <c r="AJ131" s="37"/>
      <c r="AK131" s="49">
        <v>38</v>
      </c>
      <c r="AL131" s="36">
        <f>AK131-AE131</f>
        <v>38</v>
      </c>
      <c r="AM131" s="27">
        <v>5.04</v>
      </c>
      <c r="AN131" s="37">
        <f t="shared" ref="AN131:AN132" si="249">AM131*AL131</f>
        <v>191.52</v>
      </c>
      <c r="AO131" s="53"/>
      <c r="AP131" s="58">
        <f t="shared" si="157"/>
        <v>-191.52</v>
      </c>
      <c r="AQ131" s="49">
        <v>109.79</v>
      </c>
      <c r="AR131" s="36">
        <f>AQ131-AK131</f>
        <v>71.790000000000006</v>
      </c>
      <c r="AS131" s="27">
        <v>5.04</v>
      </c>
      <c r="AT131" s="37">
        <f t="shared" si="150"/>
        <v>361.82160000000005</v>
      </c>
      <c r="AU131" s="53">
        <v>192</v>
      </c>
      <c r="AV131" s="58">
        <f t="shared" si="158"/>
        <v>-361.34160000000008</v>
      </c>
      <c r="AW131" s="49">
        <v>109.79</v>
      </c>
      <c r="AX131" s="36">
        <f>AW131-AQ131</f>
        <v>0</v>
      </c>
      <c r="AY131" s="27">
        <v>5.04</v>
      </c>
      <c r="AZ131" s="37">
        <f t="shared" si="192"/>
        <v>0</v>
      </c>
      <c r="BA131" s="53"/>
      <c r="BB131" s="121">
        <f t="shared" si="171"/>
        <v>-361.34160000000008</v>
      </c>
      <c r="BC131" s="129">
        <v>109.79</v>
      </c>
      <c r="BD131" s="125">
        <f>BC131-AW131</f>
        <v>0</v>
      </c>
      <c r="BE131" s="27">
        <v>5.04</v>
      </c>
      <c r="BF131" s="37">
        <f t="shared" si="193"/>
        <v>0</v>
      </c>
      <c r="BG131" s="53">
        <v>362</v>
      </c>
      <c r="BH131" s="122">
        <f t="shared" si="172"/>
        <v>0.65839999999991505</v>
      </c>
      <c r="BI131" s="129">
        <v>109.79</v>
      </c>
      <c r="BJ131" s="125">
        <f>BI131-BC131</f>
        <v>0</v>
      </c>
      <c r="BK131" s="27">
        <v>5.04</v>
      </c>
      <c r="BL131" s="37">
        <f t="shared" si="194"/>
        <v>0</v>
      </c>
      <c r="BM131" s="53"/>
      <c r="BN131" s="111">
        <f t="shared" si="183"/>
        <v>0.65839999999991505</v>
      </c>
      <c r="BO131" s="129">
        <v>109.79</v>
      </c>
      <c r="BP131" s="125">
        <f>BO131-BI131</f>
        <v>0</v>
      </c>
      <c r="BQ131" s="27">
        <v>5.04</v>
      </c>
      <c r="BR131" s="37">
        <f t="shared" si="195"/>
        <v>0</v>
      </c>
      <c r="BS131" s="53"/>
      <c r="BT131" s="111">
        <f t="shared" si="184"/>
        <v>0.65839999999991505</v>
      </c>
      <c r="BU131" s="129">
        <v>109.79</v>
      </c>
      <c r="BV131" s="125">
        <f>BU131-BO131</f>
        <v>0</v>
      </c>
      <c r="BW131" s="27">
        <v>5.04</v>
      </c>
      <c r="BX131" s="37">
        <f t="shared" si="226"/>
        <v>0</v>
      </c>
      <c r="BY131" s="53"/>
      <c r="BZ131" s="111">
        <f t="shared" si="227"/>
        <v>0.65839999999991505</v>
      </c>
      <c r="CA131" s="129">
        <v>109.79</v>
      </c>
      <c r="CB131" s="125">
        <f>CA131-BU131</f>
        <v>0</v>
      </c>
      <c r="CC131" s="27">
        <v>5.04</v>
      </c>
      <c r="CD131" s="37">
        <f t="shared" si="229"/>
        <v>0</v>
      </c>
      <c r="CE131" s="53"/>
      <c r="CF131" s="111">
        <f t="shared" si="230"/>
        <v>0.65839999999991505</v>
      </c>
      <c r="CG131" s="129">
        <v>109.79</v>
      </c>
      <c r="CH131" s="125">
        <f>CG131-CA131</f>
        <v>0</v>
      </c>
      <c r="CI131" s="27">
        <v>5.04</v>
      </c>
      <c r="CJ131" s="37">
        <f t="shared" si="232"/>
        <v>0</v>
      </c>
      <c r="CK131" s="53"/>
      <c r="CL131" s="111">
        <f t="shared" si="233"/>
        <v>0.65839999999991505</v>
      </c>
      <c r="CM131" s="129">
        <v>109.79</v>
      </c>
      <c r="CN131" s="125">
        <f>CM131-CG131</f>
        <v>0</v>
      </c>
      <c r="CO131" s="27">
        <v>5.04</v>
      </c>
      <c r="CP131" s="37">
        <f t="shared" si="235"/>
        <v>0</v>
      </c>
      <c r="CQ131" s="53"/>
      <c r="CR131" s="111">
        <f t="shared" si="236"/>
        <v>0.65839999999991505</v>
      </c>
      <c r="CS131" s="129">
        <v>113</v>
      </c>
      <c r="CT131" s="125">
        <f>CS131-CM131</f>
        <v>3.2099999999999937</v>
      </c>
      <c r="CU131" s="27">
        <v>5.04</v>
      </c>
      <c r="CV131" s="37">
        <f t="shared" si="238"/>
        <v>16.178399999999968</v>
      </c>
      <c r="CW131" s="53"/>
      <c r="CX131" s="58">
        <f t="shared" si="239"/>
        <v>-15.520000000000053</v>
      </c>
      <c r="CY131" s="129">
        <v>114</v>
      </c>
      <c r="CZ131" s="125">
        <f>CY131-CS131</f>
        <v>1</v>
      </c>
      <c r="DA131" s="27">
        <v>5.04</v>
      </c>
      <c r="DB131" s="37">
        <f t="shared" si="241"/>
        <v>5.04</v>
      </c>
      <c r="DC131" s="53"/>
      <c r="DD131" s="58">
        <f t="shared" si="242"/>
        <v>-20.560000000000052</v>
      </c>
      <c r="DE131" s="129">
        <v>116</v>
      </c>
      <c r="DF131" s="125">
        <f>DE131-CY131</f>
        <v>2</v>
      </c>
      <c r="DG131" s="27">
        <v>5.29</v>
      </c>
      <c r="DH131" s="37">
        <f t="shared" si="244"/>
        <v>10.58</v>
      </c>
      <c r="DI131" s="53"/>
      <c r="DJ131" s="58">
        <f t="shared" si="245"/>
        <v>-31.14000000000005</v>
      </c>
    </row>
    <row r="132" spans="1:114" ht="13.9" customHeight="1" thickBot="1" x14ac:dyDescent="0.3">
      <c r="A132" s="96" t="s">
        <v>120</v>
      </c>
      <c r="B132" s="72">
        <v>133</v>
      </c>
      <c r="C132" s="73">
        <v>245.89</v>
      </c>
      <c r="D132" s="74"/>
      <c r="E132" s="74"/>
      <c r="F132" s="74"/>
      <c r="G132" s="74"/>
      <c r="H132" s="74">
        <v>0</v>
      </c>
      <c r="I132" s="74">
        <v>91</v>
      </c>
      <c r="J132" s="74">
        <v>91</v>
      </c>
      <c r="K132" s="74">
        <v>91</v>
      </c>
      <c r="L132" s="74">
        <v>91</v>
      </c>
      <c r="M132" s="74">
        <v>91</v>
      </c>
      <c r="N132" s="74">
        <v>93</v>
      </c>
      <c r="O132" s="74">
        <v>102</v>
      </c>
      <c r="P132" s="74">
        <v>129</v>
      </c>
      <c r="Q132" s="74">
        <v>148</v>
      </c>
      <c r="R132" s="74">
        <v>151</v>
      </c>
      <c r="S132" s="74">
        <v>152</v>
      </c>
      <c r="T132" s="74">
        <v>152</v>
      </c>
      <c r="U132" s="74">
        <v>162</v>
      </c>
      <c r="V132" s="74">
        <v>162</v>
      </c>
      <c r="W132" s="74">
        <v>162</v>
      </c>
      <c r="X132" s="74">
        <v>162</v>
      </c>
      <c r="Y132" s="74">
        <v>162</v>
      </c>
      <c r="Z132" s="75">
        <f>Y132-X132</f>
        <v>0</v>
      </c>
      <c r="AA132" s="76">
        <v>4.8099999999999996</v>
      </c>
      <c r="AB132" s="77">
        <f t="shared" ref="AB132" si="250">Z132*AA132</f>
        <v>0</v>
      </c>
      <c r="AC132" s="77"/>
      <c r="AD132" s="73">
        <f>C132+AC132-AB132</f>
        <v>245.89</v>
      </c>
      <c r="AE132" s="78">
        <v>181</v>
      </c>
      <c r="AF132" s="79">
        <f>AE132-Y132</f>
        <v>19</v>
      </c>
      <c r="AG132" s="80">
        <v>4.8099999999999996</v>
      </c>
      <c r="AH132" s="81">
        <f t="shared" ref="AH132" si="251">AG132*AF132</f>
        <v>91.389999999999986</v>
      </c>
      <c r="AI132" s="82"/>
      <c r="AJ132" s="81">
        <f t="shared" si="156"/>
        <v>154.5</v>
      </c>
      <c r="AK132" s="78">
        <v>209</v>
      </c>
      <c r="AL132" s="79">
        <f>AK132-AE132</f>
        <v>28</v>
      </c>
      <c r="AM132" s="80">
        <v>5.04</v>
      </c>
      <c r="AN132" s="81">
        <f t="shared" si="249"/>
        <v>141.12</v>
      </c>
      <c r="AO132" s="82">
        <v>500</v>
      </c>
      <c r="AP132" s="180">
        <f t="shared" si="157"/>
        <v>513.38</v>
      </c>
      <c r="AQ132" s="78">
        <v>245.82</v>
      </c>
      <c r="AR132" s="79">
        <f>AQ132-AK132</f>
        <v>36.819999999999993</v>
      </c>
      <c r="AS132" s="80">
        <v>5.04</v>
      </c>
      <c r="AT132" s="81">
        <f t="shared" ref="AT132" si="252">AS132*AR132</f>
        <v>185.57279999999997</v>
      </c>
      <c r="AU132" s="82"/>
      <c r="AV132" s="179">
        <f t="shared" si="158"/>
        <v>327.80720000000002</v>
      </c>
      <c r="AW132" s="78">
        <v>274</v>
      </c>
      <c r="AX132" s="79">
        <f>AW132-AQ132</f>
        <v>28.180000000000007</v>
      </c>
      <c r="AY132" s="80">
        <v>5.04</v>
      </c>
      <c r="AZ132" s="81">
        <f t="shared" si="192"/>
        <v>142.02720000000002</v>
      </c>
      <c r="BA132" s="82"/>
      <c r="BB132" s="123">
        <f t="shared" si="171"/>
        <v>185.78</v>
      </c>
      <c r="BC132" s="132">
        <v>289</v>
      </c>
      <c r="BD132" s="128">
        <f>BC132-AW132</f>
        <v>15</v>
      </c>
      <c r="BE132" s="80">
        <v>5.04</v>
      </c>
      <c r="BF132" s="81">
        <f t="shared" si="193"/>
        <v>75.599999999999994</v>
      </c>
      <c r="BG132" s="82"/>
      <c r="BH132" s="123">
        <f t="shared" si="172"/>
        <v>110.18</v>
      </c>
      <c r="BI132" s="132">
        <v>289</v>
      </c>
      <c r="BJ132" s="128">
        <f>BI132-BC132</f>
        <v>0</v>
      </c>
      <c r="BK132" s="80">
        <v>5.04</v>
      </c>
      <c r="BL132" s="81">
        <f t="shared" si="194"/>
        <v>0</v>
      </c>
      <c r="BM132" s="82"/>
      <c r="BN132" s="179">
        <f t="shared" si="183"/>
        <v>110.18</v>
      </c>
      <c r="BO132" s="137">
        <v>289</v>
      </c>
      <c r="BP132" s="128">
        <f>BO132-BI132</f>
        <v>0</v>
      </c>
      <c r="BQ132" s="80">
        <v>5.04</v>
      </c>
      <c r="BR132" s="81">
        <f t="shared" si="195"/>
        <v>0</v>
      </c>
      <c r="BS132" s="82"/>
      <c r="BT132" s="179">
        <f t="shared" si="184"/>
        <v>110.18</v>
      </c>
      <c r="BU132" s="137">
        <v>289</v>
      </c>
      <c r="BV132" s="128">
        <f>BU132-BO132</f>
        <v>0</v>
      </c>
      <c r="BW132" s="80">
        <v>5.04</v>
      </c>
      <c r="BX132" s="81">
        <f t="shared" si="226"/>
        <v>0</v>
      </c>
      <c r="BY132" s="82"/>
      <c r="BZ132" s="179">
        <f t="shared" si="227"/>
        <v>110.18</v>
      </c>
      <c r="CA132" s="137">
        <v>289</v>
      </c>
      <c r="CB132" s="128">
        <f>CA132-BU132</f>
        <v>0</v>
      </c>
      <c r="CC132" s="80">
        <v>5.04</v>
      </c>
      <c r="CD132" s="81">
        <f t="shared" si="229"/>
        <v>0</v>
      </c>
      <c r="CE132" s="82"/>
      <c r="CF132" s="179">
        <f t="shared" si="230"/>
        <v>110.18</v>
      </c>
      <c r="CG132" s="137">
        <v>289</v>
      </c>
      <c r="CH132" s="128">
        <f>CG132-CA132</f>
        <v>0</v>
      </c>
      <c r="CI132" s="80">
        <v>5.04</v>
      </c>
      <c r="CJ132" s="81">
        <f t="shared" si="232"/>
        <v>0</v>
      </c>
      <c r="CK132" s="82"/>
      <c r="CL132" s="179">
        <f t="shared" si="233"/>
        <v>110.18</v>
      </c>
      <c r="CM132" s="137">
        <v>295</v>
      </c>
      <c r="CN132" s="128">
        <f>CM132-CG132</f>
        <v>6</v>
      </c>
      <c r="CO132" s="80">
        <v>5.04</v>
      </c>
      <c r="CP132" s="81">
        <f t="shared" si="235"/>
        <v>30.240000000000002</v>
      </c>
      <c r="CQ132" s="82"/>
      <c r="CR132" s="179">
        <f t="shared" si="236"/>
        <v>79.94</v>
      </c>
      <c r="CS132" s="137">
        <v>320</v>
      </c>
      <c r="CT132" s="128">
        <f>CS132-CM132</f>
        <v>25</v>
      </c>
      <c r="CU132" s="80">
        <v>5.04</v>
      </c>
      <c r="CV132" s="81">
        <f t="shared" si="238"/>
        <v>126</v>
      </c>
      <c r="CW132" s="82">
        <v>500</v>
      </c>
      <c r="CX132" s="179">
        <f t="shared" si="239"/>
        <v>453.94</v>
      </c>
      <c r="CY132" s="137">
        <v>380</v>
      </c>
      <c r="CZ132" s="128">
        <f>CY132-CS132</f>
        <v>60</v>
      </c>
      <c r="DA132" s="80">
        <v>5.04</v>
      </c>
      <c r="DB132" s="81">
        <f t="shared" si="241"/>
        <v>302.39999999999998</v>
      </c>
      <c r="DC132" s="82"/>
      <c r="DD132" s="179">
        <f t="shared" si="242"/>
        <v>151.54000000000002</v>
      </c>
      <c r="DE132" s="137">
        <v>455</v>
      </c>
      <c r="DF132" s="128">
        <f>DE132-CY132</f>
        <v>75</v>
      </c>
      <c r="DG132" s="27">
        <v>5.29</v>
      </c>
      <c r="DH132" s="81">
        <f t="shared" si="244"/>
        <v>396.75</v>
      </c>
      <c r="DI132" s="82">
        <v>500</v>
      </c>
      <c r="DJ132" s="179">
        <f t="shared" si="245"/>
        <v>254.79000000000002</v>
      </c>
    </row>
    <row r="133" spans="1:114" s="38" customFormat="1" ht="13.9" customHeight="1" thickBot="1" x14ac:dyDescent="0.3">
      <c r="A133" s="94"/>
      <c r="B133" s="83"/>
      <c r="C133" s="84">
        <f>SUM(C5:C132)</f>
        <v>-56155.880000000012</v>
      </c>
      <c r="D133" s="85"/>
      <c r="E133" s="85"/>
      <c r="F133" s="85"/>
      <c r="G133" s="85">
        <v>7156</v>
      </c>
      <c r="H133" s="84">
        <v>10746</v>
      </c>
      <c r="I133" s="84">
        <f t="shared" ref="I133:Z133" si="253">SUM(I5:I132)</f>
        <v>13843</v>
      </c>
      <c r="J133" s="84">
        <f t="shared" si="253"/>
        <v>20094</v>
      </c>
      <c r="K133" s="84">
        <f t="shared" si="253"/>
        <v>23242</v>
      </c>
      <c r="L133" s="84">
        <f t="shared" si="253"/>
        <v>28056</v>
      </c>
      <c r="M133" s="84">
        <f t="shared" si="253"/>
        <v>32065</v>
      </c>
      <c r="N133" s="84">
        <f t="shared" si="253"/>
        <v>36952</v>
      </c>
      <c r="O133" s="84">
        <f t="shared" si="253"/>
        <v>39848</v>
      </c>
      <c r="P133" s="84">
        <f t="shared" si="253"/>
        <v>43577</v>
      </c>
      <c r="Q133" s="84">
        <f t="shared" si="253"/>
        <v>47958</v>
      </c>
      <c r="R133" s="84">
        <f t="shared" si="253"/>
        <v>56263</v>
      </c>
      <c r="S133" s="84">
        <f t="shared" si="253"/>
        <v>61902.93</v>
      </c>
      <c r="T133" s="84">
        <f t="shared" si="253"/>
        <v>67906</v>
      </c>
      <c r="U133" s="84">
        <f t="shared" si="253"/>
        <v>75245</v>
      </c>
      <c r="V133" s="84">
        <f t="shared" si="253"/>
        <v>80925</v>
      </c>
      <c r="W133" s="84">
        <f t="shared" si="253"/>
        <v>85149</v>
      </c>
      <c r="X133" s="84">
        <f t="shared" si="253"/>
        <v>95500</v>
      </c>
      <c r="Y133" s="86">
        <f t="shared" si="253"/>
        <v>104058</v>
      </c>
      <c r="Z133" s="84">
        <f t="shared" si="253"/>
        <v>8558</v>
      </c>
      <c r="AA133" s="87"/>
      <c r="AB133" s="84">
        <f t="shared" ref="AB133:AC133" si="254">SUM(AB5:AB132)</f>
        <v>41163.980000000003</v>
      </c>
      <c r="AC133" s="84">
        <f t="shared" si="254"/>
        <v>45556.84</v>
      </c>
      <c r="AD133" s="88">
        <f>SUM(AD5:AD132)</f>
        <v>-48201.020000000004</v>
      </c>
      <c r="AE133" s="89">
        <f>SUM(AE3:AE132)</f>
        <v>111496</v>
      </c>
      <c r="AF133" s="89">
        <f>SUM(AF3:AF132)</f>
        <v>7438</v>
      </c>
      <c r="AG133" s="90"/>
      <c r="AH133" s="91">
        <f>SUM(AH3:AH132)</f>
        <v>35776.779999999992</v>
      </c>
      <c r="AI133" s="92"/>
      <c r="AJ133" s="93">
        <f>SUM(AJ3:AJ132)</f>
        <v>-36763.729999999974</v>
      </c>
      <c r="AK133" s="89">
        <f>SUM(AK3:AK132)</f>
        <v>117232</v>
      </c>
      <c r="AL133" s="89">
        <f>SUM(AL3:AL132)</f>
        <v>5736</v>
      </c>
      <c r="AM133" s="90"/>
      <c r="AN133" s="91">
        <f>SUM(AN3:AN132)</f>
        <v>28909.439999999999</v>
      </c>
      <c r="AO133" s="92"/>
      <c r="AP133" s="93">
        <f>SUM(AP3:AP132)</f>
        <v>-14963.029999999997</v>
      </c>
      <c r="AQ133" s="89">
        <f>SUM(AQ3:AQ132)</f>
        <v>124482.14000000004</v>
      </c>
      <c r="AR133" s="89">
        <f>SUM(AR3:AR132)</f>
        <v>7250.1400000000021</v>
      </c>
      <c r="AS133" s="90"/>
      <c r="AT133" s="91">
        <f>SUM(AT3:AT132)</f>
        <v>36540.705600000023</v>
      </c>
      <c r="AU133" s="92">
        <f>SUM(AU3:AU132)</f>
        <v>56313.86</v>
      </c>
      <c r="AV133" s="109">
        <f>SUM(AV3:AV132)</f>
        <v>4810.1244000000042</v>
      </c>
      <c r="AW133" s="89">
        <f>SUM(AW3:AW132)</f>
        <v>132286.93000000002</v>
      </c>
      <c r="AX133" s="89">
        <f>SUM(AX3:AX132)</f>
        <v>7804.7899999999972</v>
      </c>
      <c r="AY133" s="90"/>
      <c r="AZ133" s="91">
        <f>SUM(AZ3:AZ132)</f>
        <v>39336.141599999995</v>
      </c>
      <c r="BA133" s="92">
        <f>SUM(BA3:BA132)</f>
        <v>23028.94</v>
      </c>
      <c r="BB133" s="93">
        <f>SUM(BB3:BB132)</f>
        <v>-11497.077199999989</v>
      </c>
      <c r="BC133" s="133">
        <f>SUM(BC3:BC132)</f>
        <v>144053.20000000001</v>
      </c>
      <c r="BD133" s="89">
        <f>SUM(BD3:BD132)</f>
        <v>11766.27</v>
      </c>
      <c r="BE133" s="90"/>
      <c r="BF133" s="91">
        <f>SUM(BF3:BF132)</f>
        <v>59302.00079999998</v>
      </c>
      <c r="BG133" s="92">
        <f>SUM(BG3:BG132)</f>
        <v>40312.119999999995</v>
      </c>
      <c r="BH133" s="93">
        <f>SUM(BH3:BH132)</f>
        <v>-30486.957999999991</v>
      </c>
      <c r="BI133" s="133">
        <f>SUM(BI3:BI132)</f>
        <v>157292.20000000001</v>
      </c>
      <c r="BJ133" s="89">
        <f>SUM(BJ3:BJ132)</f>
        <v>13239</v>
      </c>
      <c r="BK133" s="90"/>
      <c r="BL133" s="91">
        <f>SUM(BL3:BL132)</f>
        <v>66724.560000000012</v>
      </c>
      <c r="BM133" s="92">
        <f>SUM(BM3:BM132)</f>
        <v>37303.43</v>
      </c>
      <c r="BN133" s="113">
        <f>SUM(BN3:BN132)</f>
        <v>-59908.087999999974</v>
      </c>
      <c r="BO133" s="133">
        <f>SUM(BO3:BO132)</f>
        <v>171704.2</v>
      </c>
      <c r="BP133" s="89">
        <f>SUM(BP3:BP132)</f>
        <v>14412</v>
      </c>
      <c r="BQ133" s="90"/>
      <c r="BR133" s="91">
        <f>SUM(BR3:BR132)</f>
        <v>72636.479999999996</v>
      </c>
      <c r="BS133" s="92">
        <f>SUM(BS3:BS132)</f>
        <v>45179.97</v>
      </c>
      <c r="BT133" s="113">
        <f>SUM(BT3:BT132)</f>
        <v>-87364.598000000056</v>
      </c>
      <c r="BU133" s="133">
        <f>SUM(BU3:BU132)</f>
        <v>186991.30000000002</v>
      </c>
      <c r="BV133" s="89">
        <f>SUM(BV3:BV132)</f>
        <v>15287.1</v>
      </c>
      <c r="BW133" s="90"/>
      <c r="BX133" s="91">
        <f>SUM(BX3:BX132)</f>
        <v>77046.984000000011</v>
      </c>
      <c r="BY133" s="92">
        <f>SUM(BY3:BY132)</f>
        <v>20310</v>
      </c>
      <c r="BZ133" s="113">
        <f>SUM(BZ3:BZ132)</f>
        <v>-144101.58200000002</v>
      </c>
      <c r="CA133" s="133">
        <f>SUM(CA3:CA132)</f>
        <v>208206.30000000002</v>
      </c>
      <c r="CB133" s="89">
        <f>SUM(CB3:CB132)</f>
        <v>21215</v>
      </c>
      <c r="CC133" s="90"/>
      <c r="CD133" s="91">
        <f>SUM(CD3:CD132)</f>
        <v>106923.60000000002</v>
      </c>
      <c r="CE133" s="92">
        <f>SUM(CE3:CE132)</f>
        <v>83757</v>
      </c>
      <c r="CF133" s="113">
        <f>SUM(CF3:CF132)</f>
        <v>-167268.18199999994</v>
      </c>
      <c r="CG133" s="133">
        <f>SUM(CG3:CG132)</f>
        <v>223175.30000000002</v>
      </c>
      <c r="CH133" s="89">
        <f>SUM(CH3:CH132)</f>
        <v>14969</v>
      </c>
      <c r="CI133" s="90"/>
      <c r="CJ133" s="91">
        <f>SUM(CJ3:CJ132)</f>
        <v>75443.760000000009</v>
      </c>
      <c r="CK133" s="92">
        <f>SUM(CK3:CK132)</f>
        <v>49886</v>
      </c>
      <c r="CL133" s="113">
        <f>SUM(CL3:CL132)</f>
        <v>-192825.94199999995</v>
      </c>
      <c r="CM133" s="133">
        <f>SUM(CM3:CM132)</f>
        <v>234872.30000000002</v>
      </c>
      <c r="CN133" s="89">
        <f>SUM(CN3:CN132)</f>
        <v>11697</v>
      </c>
      <c r="CO133" s="90"/>
      <c r="CP133" s="91">
        <f>SUM(CP3:CP132)</f>
        <v>58952.880000000012</v>
      </c>
      <c r="CQ133" s="92">
        <f>SUM(CQ3:CQ132)</f>
        <v>27468.240000000002</v>
      </c>
      <c r="CR133" s="113">
        <f>SUM(CR3:CR132)</f>
        <v>-224310.58199999994</v>
      </c>
      <c r="CS133" s="133">
        <f>SUM(CS3:CS132)</f>
        <v>247893.51</v>
      </c>
      <c r="CT133" s="89">
        <f>SUM(CT3:CT132)</f>
        <v>13021.21</v>
      </c>
      <c r="CU133" s="90"/>
      <c r="CV133" s="91">
        <f>SUM(CV3:CV132)</f>
        <v>65626.898399999991</v>
      </c>
      <c r="CW133" s="92">
        <f>SUM(CW3:CW132)</f>
        <v>158810.16999999998</v>
      </c>
      <c r="CX133" s="113">
        <f>SUM(CX3:CX132)</f>
        <v>-131127.31040000002</v>
      </c>
      <c r="CY133" s="133">
        <f>SUM(CY3:CY132)</f>
        <v>259500.61</v>
      </c>
      <c r="CZ133" s="89">
        <f>SUM(CZ3:CZ132)</f>
        <v>11607.1</v>
      </c>
      <c r="DA133" s="90"/>
      <c r="DB133" s="91">
        <f>SUM(DB3:DB132)</f>
        <v>58499.784</v>
      </c>
      <c r="DC133" s="92">
        <f>SUM(DC3:DC132)</f>
        <v>86001.12</v>
      </c>
      <c r="DD133" s="113">
        <f>SUM(DD3:DD132)</f>
        <v>-103625.97440000002</v>
      </c>
      <c r="DE133" s="133">
        <f>SUM(DE3:DE132)</f>
        <v>267572.61</v>
      </c>
      <c r="DF133" s="89">
        <f>SUM(DF3:DF132)-DF129</f>
        <v>7982</v>
      </c>
      <c r="DG133" s="90"/>
      <c r="DH133" s="91">
        <f>SUM(DH5:DH132)-DH129</f>
        <v>42224.780000000013</v>
      </c>
      <c r="DI133" s="92">
        <f>SUM(DI3:DI132)</f>
        <v>69895</v>
      </c>
      <c r="DJ133" s="113">
        <f>SUM(DJ3:DJ132)-DJ129</f>
        <v>-73813.754399999991</v>
      </c>
    </row>
    <row r="134" spans="1:114" s="38" customFormat="1" ht="13.9" customHeight="1" x14ac:dyDescent="0.25">
      <c r="A134" s="39"/>
      <c r="B134" s="39"/>
      <c r="C134" s="40"/>
      <c r="D134" s="41"/>
      <c r="E134" s="41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39"/>
      <c r="AA134" s="42"/>
      <c r="AB134" s="43"/>
      <c r="AC134" s="43"/>
      <c r="AD134" s="44"/>
      <c r="AE134" s="50"/>
      <c r="AF134" s="46"/>
      <c r="AG134" s="45"/>
      <c r="AH134" s="54"/>
      <c r="AI134" s="54"/>
      <c r="AJ134" s="47"/>
      <c r="AK134" s="50"/>
      <c r="AL134" s="46"/>
      <c r="AM134" s="45"/>
      <c r="AN134" s="54"/>
      <c r="AO134" s="54"/>
      <c r="AP134" s="47"/>
      <c r="AQ134" s="50"/>
      <c r="AR134" s="46"/>
      <c r="AS134" s="45"/>
      <c r="AT134" s="54"/>
      <c r="AU134" s="54"/>
      <c r="AV134" s="47"/>
      <c r="AW134" s="50"/>
      <c r="AX134" s="46">
        <v>9983</v>
      </c>
      <c r="AY134" s="45"/>
      <c r="AZ134" s="54"/>
      <c r="BA134" s="54"/>
      <c r="BB134" s="47"/>
      <c r="BC134" s="50"/>
      <c r="BD134" s="46"/>
      <c r="BE134" s="45"/>
      <c r="BF134" s="54"/>
      <c r="BG134" s="54"/>
      <c r="BH134" s="47"/>
      <c r="BI134" s="50"/>
      <c r="BJ134" s="46"/>
      <c r="BK134" s="45"/>
      <c r="BL134" s="54"/>
      <c r="BM134" s="54"/>
      <c r="BN134" s="47"/>
      <c r="BO134" s="50"/>
      <c r="BP134" s="46"/>
      <c r="BQ134" s="45"/>
      <c r="BR134" s="54"/>
      <c r="BS134" s="54"/>
      <c r="BT134" s="47"/>
      <c r="BU134" s="50"/>
      <c r="BV134" s="46"/>
      <c r="BW134" s="45"/>
      <c r="BX134" s="54"/>
      <c r="BY134" s="54"/>
      <c r="BZ134" s="47"/>
      <c r="CA134" s="50"/>
      <c r="CB134" s="46"/>
      <c r="CC134" s="45"/>
      <c r="CD134" s="54"/>
      <c r="CE134" s="54"/>
      <c r="CF134" s="47"/>
      <c r="CG134" s="50"/>
      <c r="CH134" s="46"/>
      <c r="CI134" s="45"/>
      <c r="CJ134" s="54"/>
      <c r="CK134" s="54"/>
      <c r="CL134" s="47"/>
      <c r="CM134" s="50"/>
      <c r="CN134" s="46"/>
      <c r="CO134" s="45"/>
      <c r="CP134" s="54"/>
      <c r="CQ134" s="54"/>
      <c r="CR134" s="47"/>
      <c r="CS134" s="50"/>
      <c r="CT134" s="46"/>
      <c r="CU134" s="45"/>
      <c r="CV134" s="54"/>
      <c r="CW134" s="54"/>
      <c r="CX134" s="47"/>
      <c r="CY134" s="50"/>
      <c r="CZ134" s="46"/>
      <c r="DA134" s="45"/>
      <c r="DB134" s="54"/>
      <c r="DC134" s="54"/>
      <c r="DD134" s="47"/>
      <c r="DE134" s="50"/>
      <c r="DF134" s="46"/>
      <c r="DG134" s="45"/>
      <c r="DH134" s="54"/>
      <c r="DI134" s="54"/>
      <c r="DJ134" s="47"/>
    </row>
    <row r="135" spans="1:114" ht="13.9" customHeight="1" x14ac:dyDescent="0.25">
      <c r="AX135" s="114">
        <f>AX133-AX134</f>
        <v>-2178.2100000000028</v>
      </c>
      <c r="BD135" s="114">
        <f>BD133-BD134</f>
        <v>11766.27</v>
      </c>
      <c r="BJ135" s="114">
        <f>BJ133-BJ134</f>
        <v>13239</v>
      </c>
      <c r="BN135" s="55">
        <v>68260.88</v>
      </c>
      <c r="BP135" s="114">
        <f>BP133-BP134</f>
        <v>14412</v>
      </c>
      <c r="BV135" s="114">
        <f>BV133-BV134</f>
        <v>15287.1</v>
      </c>
      <c r="CB135" s="114">
        <f>CB133-CB134</f>
        <v>21215</v>
      </c>
      <c r="CH135" s="114">
        <f>CH133-CH134</f>
        <v>14969</v>
      </c>
      <c r="CN135" s="114">
        <f>CN133-CN134</f>
        <v>11697</v>
      </c>
      <c r="CT135" s="114"/>
      <c r="CZ135" s="114"/>
      <c r="DF135" s="114"/>
    </row>
  </sheetData>
  <autoFilter ref="A2:DJ135"/>
  <mergeCells count="32">
    <mergeCell ref="A1:DJ1"/>
    <mergeCell ref="DE41:DE42"/>
    <mergeCell ref="DF41:DF42"/>
    <mergeCell ref="DG41:DG42"/>
    <mergeCell ref="CU41:CU42"/>
    <mergeCell ref="CV41:CV42"/>
    <mergeCell ref="CW41:CW42"/>
    <mergeCell ref="CX41:CX42"/>
    <mergeCell ref="CO41:CO42"/>
    <mergeCell ref="CP41:CP42"/>
    <mergeCell ref="CQ41:CQ42"/>
    <mergeCell ref="CR41:CR42"/>
    <mergeCell ref="CS41:CS42"/>
    <mergeCell ref="DA41:DA42"/>
    <mergeCell ref="DB41:DB42"/>
    <mergeCell ref="DC41:DC42"/>
    <mergeCell ref="DD41:DD42"/>
    <mergeCell ref="CY41:CY42"/>
    <mergeCell ref="CZ41:CZ42"/>
    <mergeCell ref="DH41:DH42"/>
    <mergeCell ref="DI41:DI42"/>
    <mergeCell ref="DJ41:DJ42"/>
    <mergeCell ref="CT41:CT42"/>
    <mergeCell ref="CK41:CK42"/>
    <mergeCell ref="CL41:CL42"/>
    <mergeCell ref="CM41:CM42"/>
    <mergeCell ref="CN41:CN42"/>
    <mergeCell ref="A41:A42"/>
    <mergeCell ref="CG41:CG42"/>
    <mergeCell ref="CH41:CH42"/>
    <mergeCell ref="CI41:CI42"/>
    <mergeCell ref="CJ41:CJ42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31.07.18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Голубев Александр Николаевич</cp:lastModifiedBy>
  <cp:lastPrinted>2018-08-12T07:16:11Z</cp:lastPrinted>
  <dcterms:created xsi:type="dcterms:W3CDTF">2016-01-29T19:25:15Z</dcterms:created>
  <dcterms:modified xsi:type="dcterms:W3CDTF">2018-09-28T09:56:19Z</dcterms:modified>
</cp:coreProperties>
</file>