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на сайт\"/>
    </mc:Choice>
  </mc:AlternateContent>
  <bookViews>
    <workbookView xWindow="0" yWindow="0" windowWidth="20490" windowHeight="7905" tabRatio="812"/>
  </bookViews>
  <sheets>
    <sheet name="Э-я 31.10.19" sheetId="29" r:id="rId1"/>
  </sheets>
  <definedNames>
    <definedName name="_xlnm._FilterDatabase" localSheetId="0" hidden="1">'Э-я 31.10.19'!$A$2:$GX$139</definedName>
  </definedNames>
  <calcPr calcId="191029"/>
</workbook>
</file>

<file path=xl/calcChain.xml><?xml version="1.0" encoding="utf-8"?>
<calcChain xmlns="http://schemas.openxmlformats.org/spreadsheetml/2006/main">
  <c r="GU137" i="29" l="1"/>
  <c r="GU135" i="29"/>
  <c r="GU132" i="29"/>
  <c r="GU131" i="29"/>
  <c r="GU130" i="29"/>
  <c r="GU128" i="29"/>
  <c r="GU123" i="29"/>
  <c r="GU121" i="29"/>
  <c r="GU120" i="29"/>
  <c r="GU113" i="29"/>
  <c r="GU105" i="29"/>
  <c r="GU101" i="29"/>
  <c r="GU100" i="29"/>
  <c r="GV100" i="29"/>
  <c r="GU57" i="29"/>
  <c r="GL143" i="29" l="1"/>
  <c r="GR101" i="29" l="1"/>
  <c r="GU93" i="29" l="1"/>
  <c r="GQ93" i="29"/>
  <c r="GR92" i="29"/>
  <c r="GT92" i="29" s="1"/>
  <c r="GR91" i="29"/>
  <c r="GT91" i="29" s="1"/>
  <c r="GR90" i="29"/>
  <c r="GT90" i="29" s="1"/>
  <c r="GR89" i="29"/>
  <c r="GT89" i="29" s="1"/>
  <c r="GR88" i="29"/>
  <c r="GT88" i="29" s="1"/>
  <c r="GR87" i="29"/>
  <c r="GT87" i="29" s="1"/>
  <c r="GR86" i="29"/>
  <c r="GT86" i="29" s="1"/>
  <c r="GR135" i="29"/>
  <c r="GT135" i="29" s="1"/>
  <c r="GR85" i="29"/>
  <c r="GT85" i="29" s="1"/>
  <c r="GR132" i="29"/>
  <c r="GT132" i="29" s="1"/>
  <c r="GR84" i="29"/>
  <c r="GT84" i="29" s="1"/>
  <c r="GR83" i="29"/>
  <c r="GT83" i="29" s="1"/>
  <c r="GR82" i="29"/>
  <c r="GT82" i="29" s="1"/>
  <c r="GR81" i="29"/>
  <c r="GT81" i="29" s="1"/>
  <c r="GR80" i="29"/>
  <c r="GT80" i="29" s="1"/>
  <c r="GR131" i="29"/>
  <c r="GT131" i="29" s="1"/>
  <c r="GR79" i="29"/>
  <c r="GT79" i="29" s="1"/>
  <c r="GR78" i="29"/>
  <c r="GT78" i="29" s="1"/>
  <c r="GR77" i="29"/>
  <c r="GT77" i="29" s="1"/>
  <c r="GR76" i="29"/>
  <c r="GT76" i="29" s="1"/>
  <c r="GR130" i="29"/>
  <c r="GT130" i="29" s="1"/>
  <c r="GR75" i="29"/>
  <c r="GT75" i="29" s="1"/>
  <c r="GR74" i="29"/>
  <c r="GT74" i="29" s="1"/>
  <c r="GR73" i="29"/>
  <c r="GT73" i="29" s="1"/>
  <c r="GR72" i="29"/>
  <c r="GT72" i="29" s="1"/>
  <c r="GR71" i="29"/>
  <c r="GT71" i="29" s="1"/>
  <c r="GR70" i="29"/>
  <c r="GT70" i="29" s="1"/>
  <c r="GR128" i="29"/>
  <c r="GT128" i="29" s="1"/>
  <c r="GR127" i="29"/>
  <c r="GT127" i="29" s="1"/>
  <c r="GR126" i="29"/>
  <c r="GT126" i="29" s="1"/>
  <c r="GR69" i="29"/>
  <c r="GT69" i="29" s="1"/>
  <c r="GR68" i="29"/>
  <c r="GT68" i="29" s="1"/>
  <c r="GR67" i="29"/>
  <c r="GT67" i="29" s="1"/>
  <c r="GR123" i="29"/>
  <c r="GT123" i="29" s="1"/>
  <c r="GR66" i="29"/>
  <c r="GT66" i="29" s="1"/>
  <c r="GR65" i="29"/>
  <c r="GT65" i="29" s="1"/>
  <c r="GR64" i="29"/>
  <c r="GT64" i="29" s="1"/>
  <c r="GR63" i="29"/>
  <c r="GT63" i="29" s="1"/>
  <c r="GR62" i="29"/>
  <c r="GT62" i="29" s="1"/>
  <c r="GR61" i="29"/>
  <c r="GT61" i="29" s="1"/>
  <c r="GR60" i="29"/>
  <c r="GT60" i="29" s="1"/>
  <c r="GR121" i="29"/>
  <c r="GT121" i="29" s="1"/>
  <c r="GR59" i="29"/>
  <c r="GT59" i="29" s="1"/>
  <c r="GR58" i="29"/>
  <c r="GT58" i="29" s="1"/>
  <c r="GR57" i="29"/>
  <c r="GT57" i="29" s="1"/>
  <c r="GR120" i="29"/>
  <c r="GT120" i="29" s="1"/>
  <c r="GR56" i="29"/>
  <c r="GT56" i="29" s="1"/>
  <c r="GR55" i="29"/>
  <c r="GT55" i="29" s="1"/>
  <c r="GR54" i="29"/>
  <c r="GT54" i="29" s="1"/>
  <c r="GR53" i="29"/>
  <c r="GT53" i="29" s="1"/>
  <c r="GR52" i="29"/>
  <c r="GT52" i="29" s="1"/>
  <c r="GR51" i="29"/>
  <c r="GT51" i="29" s="1"/>
  <c r="GR50" i="29"/>
  <c r="GT50" i="29" s="1"/>
  <c r="GR117" i="29"/>
  <c r="GT117" i="29" s="1"/>
  <c r="GR49" i="29"/>
  <c r="GT49" i="29" s="1"/>
  <c r="GR48" i="29"/>
  <c r="GT48" i="29" s="1"/>
  <c r="GR47" i="29"/>
  <c r="GT47" i="29" s="1"/>
  <c r="GR46" i="29"/>
  <c r="GT46" i="29" s="1"/>
  <c r="GR45" i="29"/>
  <c r="GT45" i="29" s="1"/>
  <c r="GR44" i="29"/>
  <c r="GT44" i="29" s="1"/>
  <c r="GR43" i="29"/>
  <c r="GT43" i="29" s="1"/>
  <c r="GR42" i="29"/>
  <c r="GT42" i="29" s="1"/>
  <c r="GR113" i="29"/>
  <c r="GT113" i="29" s="1"/>
  <c r="GR41" i="29"/>
  <c r="GT41" i="29" s="1"/>
  <c r="GR40" i="29"/>
  <c r="GT40" i="29" s="1"/>
  <c r="GR39" i="29"/>
  <c r="GT39" i="29" s="1"/>
  <c r="GR111" i="29"/>
  <c r="GT111" i="29" s="1"/>
  <c r="GR38" i="29"/>
  <c r="GT38" i="29" s="1"/>
  <c r="GR37" i="29"/>
  <c r="GT37" i="29" s="1"/>
  <c r="GR36" i="29"/>
  <c r="GT36" i="29" s="1"/>
  <c r="GR35" i="29"/>
  <c r="GT35" i="29" s="1"/>
  <c r="GR34" i="29"/>
  <c r="GT34" i="29" s="1"/>
  <c r="GR33" i="29"/>
  <c r="GT33" i="29" s="1"/>
  <c r="GR32" i="29"/>
  <c r="GT32" i="29" s="1"/>
  <c r="GR31" i="29"/>
  <c r="GT31" i="29" s="1"/>
  <c r="GR30" i="29"/>
  <c r="GT30" i="29" s="1"/>
  <c r="GR29" i="29"/>
  <c r="GT29" i="29" s="1"/>
  <c r="GR105" i="29"/>
  <c r="GT105" i="29" s="1"/>
  <c r="GR28" i="29"/>
  <c r="GT28" i="29" s="1"/>
  <c r="GR27" i="29"/>
  <c r="GT27" i="29" s="1"/>
  <c r="GR104" i="29"/>
  <c r="GT104" i="29" s="1"/>
  <c r="GR26" i="29"/>
  <c r="GT26" i="29" s="1"/>
  <c r="GR103" i="29"/>
  <c r="GT103" i="29" s="1"/>
  <c r="GR25" i="29"/>
  <c r="GT25" i="29" s="1"/>
  <c r="GR24" i="29"/>
  <c r="GT24" i="29" s="1"/>
  <c r="GR23" i="29"/>
  <c r="GT23" i="29" s="1"/>
  <c r="GR22" i="29"/>
  <c r="GT22" i="29" s="1"/>
  <c r="GR21" i="29"/>
  <c r="GT21" i="29" s="1"/>
  <c r="GR20" i="29"/>
  <c r="GT20" i="29" s="1"/>
  <c r="GR19" i="29"/>
  <c r="GT19" i="29" s="1"/>
  <c r="GR102" i="29"/>
  <c r="GT102" i="29" s="1"/>
  <c r="GT101" i="29"/>
  <c r="GR100" i="29"/>
  <c r="GT100" i="29" s="1"/>
  <c r="GR18" i="29"/>
  <c r="GT18" i="29" s="1"/>
  <c r="GR17" i="29"/>
  <c r="GT17" i="29" s="1"/>
  <c r="GR16" i="29"/>
  <c r="GT16" i="29" s="1"/>
  <c r="GR15" i="29"/>
  <c r="GT15" i="29" s="1"/>
  <c r="GR14" i="29"/>
  <c r="GT14" i="29" s="1"/>
  <c r="GR13" i="29"/>
  <c r="GT13" i="29" s="1"/>
  <c r="GR12" i="29"/>
  <c r="GT12" i="29" s="1"/>
  <c r="GR11" i="29"/>
  <c r="GT11" i="29" s="1"/>
  <c r="GR10" i="29"/>
  <c r="GT10" i="29" s="1"/>
  <c r="GR9" i="29"/>
  <c r="GT9" i="29" s="1"/>
  <c r="GR8" i="29"/>
  <c r="GT8" i="29" s="1"/>
  <c r="GR7" i="29"/>
  <c r="GT7" i="29" s="1"/>
  <c r="GR6" i="29"/>
  <c r="GT6" i="29" s="1"/>
  <c r="GR5" i="29"/>
  <c r="GT5" i="29" s="1"/>
  <c r="GR4" i="29"/>
  <c r="GR3" i="29"/>
  <c r="GT3" i="29" s="1"/>
  <c r="DF139" i="29"/>
  <c r="DH139" i="29" s="1"/>
  <c r="CZ139" i="29"/>
  <c r="DB139" i="29" s="1"/>
  <c r="CT139" i="29"/>
  <c r="CV139" i="29" s="1"/>
  <c r="CN139" i="29"/>
  <c r="CP139" i="29" s="1"/>
  <c r="CH139" i="29"/>
  <c r="CJ139" i="29" s="1"/>
  <c r="CB139" i="29"/>
  <c r="CD139" i="29" s="1"/>
  <c r="BV139" i="29"/>
  <c r="BX139" i="29" s="1"/>
  <c r="BP139" i="29"/>
  <c r="BR139" i="29" s="1"/>
  <c r="BJ139" i="29"/>
  <c r="BL139" i="29" s="1"/>
  <c r="BD139" i="29"/>
  <c r="BF139" i="29" s="1"/>
  <c r="AX139" i="29"/>
  <c r="AZ139" i="29" s="1"/>
  <c r="AR139" i="29"/>
  <c r="AT139" i="29" s="1"/>
  <c r="AL139" i="29"/>
  <c r="AN139" i="29" s="1"/>
  <c r="AF139" i="29"/>
  <c r="AH139" i="29" s="1"/>
  <c r="AJ139" i="29" s="1"/>
  <c r="CH138" i="29"/>
  <c r="CJ138" i="29" s="1"/>
  <c r="CB138" i="29"/>
  <c r="CD138" i="29" s="1"/>
  <c r="BV138" i="29"/>
  <c r="BX138" i="29" s="1"/>
  <c r="BP138" i="29"/>
  <c r="BR138" i="29" s="1"/>
  <c r="BJ138" i="29"/>
  <c r="BL138" i="29" s="1"/>
  <c r="BD138" i="29"/>
  <c r="BF138" i="29" s="1"/>
  <c r="AX138" i="29"/>
  <c r="AZ138" i="29" s="1"/>
  <c r="AR138" i="29"/>
  <c r="AT138" i="29" s="1"/>
  <c r="AL138" i="29"/>
  <c r="AN138" i="29" s="1"/>
  <c r="AF138" i="29"/>
  <c r="AH138" i="29" s="1"/>
  <c r="AJ138" i="29" s="1"/>
  <c r="FZ137" i="29"/>
  <c r="GB137" i="29" s="1"/>
  <c r="FT137" i="29"/>
  <c r="FV137" i="29" s="1"/>
  <c r="FN137" i="29"/>
  <c r="FP137" i="29" s="1"/>
  <c r="FH137" i="29"/>
  <c r="FJ137" i="29" s="1"/>
  <c r="FB137" i="29"/>
  <c r="FD137" i="29" s="1"/>
  <c r="EV137" i="29"/>
  <c r="EX137" i="29" s="1"/>
  <c r="EP137" i="29"/>
  <c r="ER137" i="29" s="1"/>
  <c r="EJ137" i="29"/>
  <c r="EL137" i="29" s="1"/>
  <c r="ED137" i="29"/>
  <c r="EF137" i="29" s="1"/>
  <c r="DX137" i="29"/>
  <c r="DZ137" i="29" s="1"/>
  <c r="DR137" i="29"/>
  <c r="DT137" i="29" s="1"/>
  <c r="DL137" i="29"/>
  <c r="DN137" i="29" s="1"/>
  <c r="DF137" i="29"/>
  <c r="DH137" i="29" s="1"/>
  <c r="CZ137" i="29"/>
  <c r="DB137" i="29" s="1"/>
  <c r="CT137" i="29"/>
  <c r="CV137" i="29" s="1"/>
  <c r="CN137" i="29"/>
  <c r="CP137" i="29" s="1"/>
  <c r="CH137" i="29"/>
  <c r="CJ137" i="29" s="1"/>
  <c r="CB137" i="29"/>
  <c r="CD137" i="29" s="1"/>
  <c r="BV137" i="29"/>
  <c r="BX137" i="29" s="1"/>
  <c r="BP137" i="29"/>
  <c r="BR137" i="29" s="1"/>
  <c r="BJ137" i="29"/>
  <c r="BL137" i="29" s="1"/>
  <c r="BD137" i="29"/>
  <c r="BF137" i="29" s="1"/>
  <c r="AX137" i="29"/>
  <c r="AZ137" i="29" s="1"/>
  <c r="AR137" i="29"/>
  <c r="AT137" i="29" s="1"/>
  <c r="AP137" i="29"/>
  <c r="FR136" i="29"/>
  <c r="FX136" i="29" s="1"/>
  <c r="GD136" i="29" s="1"/>
  <c r="GJ136" i="29" s="1"/>
  <c r="GP136" i="29" s="1"/>
  <c r="GV136" i="29" s="1"/>
  <c r="FR134" i="29"/>
  <c r="FX134" i="29" s="1"/>
  <c r="GD134" i="29" s="1"/>
  <c r="GJ134" i="29" s="1"/>
  <c r="GP134" i="29" s="1"/>
  <c r="GV134" i="29" s="1"/>
  <c r="FR133" i="29"/>
  <c r="FX133" i="29" s="1"/>
  <c r="GD133" i="29" s="1"/>
  <c r="GJ133" i="29" s="1"/>
  <c r="GP133" i="29" s="1"/>
  <c r="GV133" i="29" s="1"/>
  <c r="ED129" i="29"/>
  <c r="EF129" i="29" s="1"/>
  <c r="DX129" i="29"/>
  <c r="DZ129" i="29" s="1"/>
  <c r="DR129" i="29"/>
  <c r="DT129" i="29" s="1"/>
  <c r="DL129" i="29"/>
  <c r="DN129" i="29" s="1"/>
  <c r="DF129" i="29"/>
  <c r="DH129" i="29" s="1"/>
  <c r="CZ129" i="29"/>
  <c r="DB129" i="29" s="1"/>
  <c r="CT129" i="29"/>
  <c r="CV129" i="29" s="1"/>
  <c r="CN129" i="29"/>
  <c r="CP129" i="29" s="1"/>
  <c r="CH129" i="29"/>
  <c r="CJ129" i="29" s="1"/>
  <c r="CB129" i="29"/>
  <c r="CD129" i="29" s="1"/>
  <c r="BV129" i="29"/>
  <c r="BX129" i="29" s="1"/>
  <c r="BP129" i="29"/>
  <c r="BR129" i="29" s="1"/>
  <c r="BJ129" i="29"/>
  <c r="BL129" i="29" s="1"/>
  <c r="BD129" i="29"/>
  <c r="BF129" i="29" s="1"/>
  <c r="AX129" i="29"/>
  <c r="AZ129" i="29" s="1"/>
  <c r="AR129" i="29"/>
  <c r="AT129" i="29" s="1"/>
  <c r="AL129" i="29"/>
  <c r="AN129" i="29" s="1"/>
  <c r="AF129" i="29"/>
  <c r="AH129" i="29" s="1"/>
  <c r="Z129" i="29"/>
  <c r="AB129" i="29" s="1"/>
  <c r="AD129" i="29" s="1"/>
  <c r="FZ125" i="29"/>
  <c r="GB125" i="29" s="1"/>
  <c r="FT125" i="29"/>
  <c r="FV125" i="29" s="1"/>
  <c r="FN125" i="29"/>
  <c r="FP125" i="29" s="1"/>
  <c r="FH125" i="29"/>
  <c r="FJ125" i="29" s="1"/>
  <c r="FB125" i="29"/>
  <c r="FD125" i="29" s="1"/>
  <c r="EV125" i="29"/>
  <c r="EX125" i="29" s="1"/>
  <c r="EP125" i="29"/>
  <c r="ER125" i="29" s="1"/>
  <c r="EJ125" i="29"/>
  <c r="EL125" i="29" s="1"/>
  <c r="ED125" i="29"/>
  <c r="EF125" i="29" s="1"/>
  <c r="DX125" i="29"/>
  <c r="DZ125" i="29" s="1"/>
  <c r="DR125" i="29"/>
  <c r="DT125" i="29" s="1"/>
  <c r="DL125" i="29"/>
  <c r="DN125" i="29" s="1"/>
  <c r="DF125" i="29"/>
  <c r="DH125" i="29" s="1"/>
  <c r="CZ125" i="29"/>
  <c r="DB125" i="29" s="1"/>
  <c r="CT125" i="29"/>
  <c r="CV125" i="29" s="1"/>
  <c r="CN125" i="29"/>
  <c r="CP125" i="29" s="1"/>
  <c r="CH125" i="29"/>
  <c r="CJ125" i="29" s="1"/>
  <c r="CB125" i="29"/>
  <c r="CD125" i="29" s="1"/>
  <c r="BV125" i="29"/>
  <c r="BX125" i="29" s="1"/>
  <c r="BP125" i="29"/>
  <c r="BR125" i="29" s="1"/>
  <c r="BJ125" i="29"/>
  <c r="BL125" i="29" s="1"/>
  <c r="BD125" i="29"/>
  <c r="BF125" i="29" s="1"/>
  <c r="AX125" i="29"/>
  <c r="AZ125" i="29" s="1"/>
  <c r="AR125" i="29"/>
  <c r="AT125" i="29" s="1"/>
  <c r="AL125" i="29"/>
  <c r="AN125" i="29" s="1"/>
  <c r="AF125" i="29"/>
  <c r="AH125" i="29" s="1"/>
  <c r="AJ125" i="29" s="1"/>
  <c r="GF124" i="29"/>
  <c r="GH124" i="29" s="1"/>
  <c r="FZ124" i="29"/>
  <c r="GB124" i="29" s="1"/>
  <c r="FV124" i="29"/>
  <c r="FN124" i="29"/>
  <c r="FP124" i="29" s="1"/>
  <c r="FH124" i="29"/>
  <c r="FJ124" i="29" s="1"/>
  <c r="FB124" i="29"/>
  <c r="FD124" i="29" s="1"/>
  <c r="EV124" i="29"/>
  <c r="EX124" i="29" s="1"/>
  <c r="EP124" i="29"/>
  <c r="ER124" i="29" s="1"/>
  <c r="EJ124" i="29"/>
  <c r="EL124" i="29" s="1"/>
  <c r="ED124" i="29"/>
  <c r="EF124" i="29" s="1"/>
  <c r="DX124" i="29"/>
  <c r="DZ124" i="29" s="1"/>
  <c r="DR124" i="29"/>
  <c r="DT124" i="29" s="1"/>
  <c r="DL124" i="29"/>
  <c r="DN124" i="29" s="1"/>
  <c r="DF124" i="29"/>
  <c r="DH124" i="29" s="1"/>
  <c r="CZ124" i="29"/>
  <c r="DB124" i="29" s="1"/>
  <c r="CT124" i="29"/>
  <c r="CV124" i="29" s="1"/>
  <c r="CN124" i="29"/>
  <c r="CP124" i="29" s="1"/>
  <c r="CH124" i="29"/>
  <c r="CJ124" i="29" s="1"/>
  <c r="CB124" i="29"/>
  <c r="CD124" i="29" s="1"/>
  <c r="BV124" i="29"/>
  <c r="BX124" i="29" s="1"/>
  <c r="BP124" i="29"/>
  <c r="BR124" i="29" s="1"/>
  <c r="BJ124" i="29"/>
  <c r="BL124" i="29" s="1"/>
  <c r="BD124" i="29"/>
  <c r="BF124" i="29" s="1"/>
  <c r="AX124" i="29"/>
  <c r="AZ124" i="29" s="1"/>
  <c r="AR124" i="29"/>
  <c r="AT124" i="29" s="1"/>
  <c r="AL124" i="29"/>
  <c r="AN124" i="29" s="1"/>
  <c r="AF124" i="29"/>
  <c r="AH124" i="29" s="1"/>
  <c r="Z124" i="29"/>
  <c r="AB124" i="29" s="1"/>
  <c r="AD124" i="29" s="1"/>
  <c r="FZ122" i="29"/>
  <c r="GB122" i="29" s="1"/>
  <c r="FT122" i="29"/>
  <c r="FV122" i="29" s="1"/>
  <c r="FN122" i="29"/>
  <c r="FP122" i="29" s="1"/>
  <c r="FH122" i="29"/>
  <c r="FJ122" i="29" s="1"/>
  <c r="FB122" i="29"/>
  <c r="FD122" i="29" s="1"/>
  <c r="EV122" i="29"/>
  <c r="EX122" i="29" s="1"/>
  <c r="EP122" i="29"/>
  <c r="ER122" i="29" s="1"/>
  <c r="EJ122" i="29"/>
  <c r="EL122" i="29" s="1"/>
  <c r="ED122" i="29"/>
  <c r="EF122" i="29" s="1"/>
  <c r="DX122" i="29"/>
  <c r="DZ122" i="29" s="1"/>
  <c r="DR122" i="29"/>
  <c r="DT122" i="29" s="1"/>
  <c r="DL122" i="29"/>
  <c r="DN122" i="29" s="1"/>
  <c r="DF122" i="29"/>
  <c r="DH122" i="29" s="1"/>
  <c r="CZ122" i="29"/>
  <c r="DB122" i="29" s="1"/>
  <c r="CT122" i="29"/>
  <c r="CV122" i="29" s="1"/>
  <c r="CN122" i="29"/>
  <c r="CP122" i="29" s="1"/>
  <c r="CH122" i="29"/>
  <c r="CJ122" i="29" s="1"/>
  <c r="CB122" i="29"/>
  <c r="CD122" i="29" s="1"/>
  <c r="BV122" i="29"/>
  <c r="BX122" i="29" s="1"/>
  <c r="BP122" i="29"/>
  <c r="BR122" i="29" s="1"/>
  <c r="BJ122" i="29"/>
  <c r="BL122" i="29" s="1"/>
  <c r="BD122" i="29"/>
  <c r="BF122" i="29" s="1"/>
  <c r="AX122" i="29"/>
  <c r="AZ122" i="29" s="1"/>
  <c r="AR122" i="29"/>
  <c r="AT122" i="29" s="1"/>
  <c r="AL122" i="29"/>
  <c r="AN122" i="29" s="1"/>
  <c r="AF122" i="29"/>
  <c r="AH122" i="29" s="1"/>
  <c r="Z122" i="29"/>
  <c r="AB122" i="29" s="1"/>
  <c r="AD122" i="29" s="1"/>
  <c r="GO119" i="29"/>
  <c r="FZ119" i="29"/>
  <c r="GB119" i="29" s="1"/>
  <c r="FT119" i="29"/>
  <c r="FV119" i="29" s="1"/>
  <c r="FN119" i="29"/>
  <c r="FP119" i="29" s="1"/>
  <c r="FH119" i="29"/>
  <c r="FJ119" i="29" s="1"/>
  <c r="FB119" i="29"/>
  <c r="FD119" i="29" s="1"/>
  <c r="EV119" i="29"/>
  <c r="EX119" i="29" s="1"/>
  <c r="EP119" i="29"/>
  <c r="ER119" i="29" s="1"/>
  <c r="EJ119" i="29"/>
  <c r="EL119" i="29" s="1"/>
  <c r="ED119" i="29"/>
  <c r="EF119" i="29" s="1"/>
  <c r="DX119" i="29"/>
  <c r="DZ119" i="29" s="1"/>
  <c r="DR119" i="29"/>
  <c r="DT119" i="29" s="1"/>
  <c r="DL119" i="29"/>
  <c r="DN119" i="29" s="1"/>
  <c r="DF119" i="29"/>
  <c r="DH119" i="29" s="1"/>
  <c r="CZ119" i="29"/>
  <c r="DB119" i="29" s="1"/>
  <c r="CT119" i="29"/>
  <c r="CV119" i="29" s="1"/>
  <c r="CN119" i="29"/>
  <c r="CP119" i="29" s="1"/>
  <c r="CH119" i="29"/>
  <c r="CJ119" i="29" s="1"/>
  <c r="CB119" i="29"/>
  <c r="CD119" i="29" s="1"/>
  <c r="BV119" i="29"/>
  <c r="BX119" i="29" s="1"/>
  <c r="BP119" i="29"/>
  <c r="BR119" i="29" s="1"/>
  <c r="BJ119" i="29"/>
  <c r="BL119" i="29" s="1"/>
  <c r="BD119" i="29"/>
  <c r="BF119" i="29" s="1"/>
  <c r="AX119" i="29"/>
  <c r="AZ119" i="29" s="1"/>
  <c r="AR119" i="29"/>
  <c r="AT119" i="29" s="1"/>
  <c r="AL119" i="29"/>
  <c r="AN119" i="29" s="1"/>
  <c r="AF119" i="29"/>
  <c r="AH119" i="29" s="1"/>
  <c r="AJ119" i="29" s="1"/>
  <c r="ED118" i="29"/>
  <c r="EF118" i="29" s="1"/>
  <c r="DX118" i="29"/>
  <c r="DZ118" i="29" s="1"/>
  <c r="DR118" i="29"/>
  <c r="DT118" i="29" s="1"/>
  <c r="DL118" i="29"/>
  <c r="DN118" i="29" s="1"/>
  <c r="DF118" i="29"/>
  <c r="DH118" i="29" s="1"/>
  <c r="CZ118" i="29"/>
  <c r="DB118" i="29" s="1"/>
  <c r="CT118" i="29"/>
  <c r="CV118" i="29" s="1"/>
  <c r="CN118" i="29"/>
  <c r="CP118" i="29" s="1"/>
  <c r="CH118" i="29"/>
  <c r="CJ118" i="29" s="1"/>
  <c r="CB118" i="29"/>
  <c r="CD118" i="29" s="1"/>
  <c r="BV118" i="29"/>
  <c r="BX118" i="29" s="1"/>
  <c r="BP118" i="29"/>
  <c r="BR118" i="29" s="1"/>
  <c r="BJ118" i="29"/>
  <c r="BL118" i="29" s="1"/>
  <c r="BD118" i="29"/>
  <c r="BF118" i="29" s="1"/>
  <c r="AX118" i="29"/>
  <c r="AZ118" i="29" s="1"/>
  <c r="AR118" i="29"/>
  <c r="AT118" i="29" s="1"/>
  <c r="AL118" i="29"/>
  <c r="AN118" i="29" s="1"/>
  <c r="AF118" i="29"/>
  <c r="AH118" i="29" s="1"/>
  <c r="Z118" i="29"/>
  <c r="AB118" i="29" s="1"/>
  <c r="AD118" i="29" s="1"/>
  <c r="FZ116" i="29"/>
  <c r="GB116" i="29" s="1"/>
  <c r="FT116" i="29"/>
  <c r="FV116" i="29" s="1"/>
  <c r="FN116" i="29"/>
  <c r="FP116" i="29" s="1"/>
  <c r="FH116" i="29"/>
  <c r="FJ116" i="29" s="1"/>
  <c r="FB116" i="29"/>
  <c r="FD116" i="29" s="1"/>
  <c r="EV116" i="29"/>
  <c r="EX116" i="29" s="1"/>
  <c r="EP116" i="29"/>
  <c r="ER116" i="29" s="1"/>
  <c r="EJ116" i="29"/>
  <c r="EL116" i="29" s="1"/>
  <c r="ED116" i="29"/>
  <c r="EF116" i="29" s="1"/>
  <c r="DX116" i="29"/>
  <c r="DZ116" i="29" s="1"/>
  <c r="DR116" i="29"/>
  <c r="DT116" i="29" s="1"/>
  <c r="DL116" i="29"/>
  <c r="DN116" i="29" s="1"/>
  <c r="DF116" i="29"/>
  <c r="DH116" i="29" s="1"/>
  <c r="CZ116" i="29"/>
  <c r="DB116" i="29" s="1"/>
  <c r="CT116" i="29"/>
  <c r="CV116" i="29" s="1"/>
  <c r="CN116" i="29"/>
  <c r="CP116" i="29" s="1"/>
  <c r="CK116" i="29"/>
  <c r="CH116" i="29"/>
  <c r="CJ116" i="29" s="1"/>
  <c r="CB116" i="29"/>
  <c r="CD116" i="29" s="1"/>
  <c r="BV116" i="29"/>
  <c r="BX116" i="29" s="1"/>
  <c r="BP116" i="29"/>
  <c r="BR116" i="29" s="1"/>
  <c r="BJ116" i="29"/>
  <c r="BL116" i="29" s="1"/>
  <c r="BD116" i="29"/>
  <c r="BF116" i="29" s="1"/>
  <c r="AX116" i="29"/>
  <c r="AZ116" i="29" s="1"/>
  <c r="AR116" i="29"/>
  <c r="AT116" i="29" s="1"/>
  <c r="AL116" i="29"/>
  <c r="AN116" i="29" s="1"/>
  <c r="AF116" i="29"/>
  <c r="AH116" i="29" s="1"/>
  <c r="Z116" i="29"/>
  <c r="AB116" i="29" s="1"/>
  <c r="AD116" i="29" s="1"/>
  <c r="ED115" i="29"/>
  <c r="EF115" i="29" s="1"/>
  <c r="DX115" i="29"/>
  <c r="DZ115" i="29" s="1"/>
  <c r="DR115" i="29"/>
  <c r="DT115" i="29" s="1"/>
  <c r="DL115" i="29"/>
  <c r="DN115" i="29" s="1"/>
  <c r="DF115" i="29"/>
  <c r="DH115" i="29" s="1"/>
  <c r="CZ115" i="29"/>
  <c r="DB115" i="29" s="1"/>
  <c r="CT115" i="29"/>
  <c r="CV115" i="29" s="1"/>
  <c r="CN115" i="29"/>
  <c r="CP115" i="29" s="1"/>
  <c r="CH115" i="29"/>
  <c r="CJ115" i="29" s="1"/>
  <c r="CB115" i="29"/>
  <c r="CD115" i="29" s="1"/>
  <c r="BV115" i="29"/>
  <c r="BX115" i="29" s="1"/>
  <c r="BP115" i="29"/>
  <c r="BR115" i="29" s="1"/>
  <c r="BJ115" i="29"/>
  <c r="BL115" i="29" s="1"/>
  <c r="BD115" i="29"/>
  <c r="BF115" i="29" s="1"/>
  <c r="AX115" i="29"/>
  <c r="AZ115" i="29" s="1"/>
  <c r="AR115" i="29"/>
  <c r="AT115" i="29" s="1"/>
  <c r="AL115" i="29"/>
  <c r="AN115" i="29" s="1"/>
  <c r="AF115" i="29"/>
  <c r="AH115" i="29" s="1"/>
  <c r="Z115" i="29"/>
  <c r="AB115" i="29" s="1"/>
  <c r="AD115" i="29" s="1"/>
  <c r="ED114" i="29"/>
  <c r="EF114" i="29" s="1"/>
  <c r="DX114" i="29"/>
  <c r="DZ114" i="29" s="1"/>
  <c r="DR114" i="29"/>
  <c r="DT114" i="29" s="1"/>
  <c r="DL114" i="29"/>
  <c r="DN114" i="29" s="1"/>
  <c r="DF114" i="29"/>
  <c r="DH114" i="29" s="1"/>
  <c r="CZ114" i="29"/>
  <c r="DB114" i="29" s="1"/>
  <c r="CT114" i="29"/>
  <c r="CV114" i="29" s="1"/>
  <c r="CN114" i="29"/>
  <c r="CP114" i="29" s="1"/>
  <c r="CH114" i="29"/>
  <c r="CJ114" i="29" s="1"/>
  <c r="CB114" i="29"/>
  <c r="CD114" i="29" s="1"/>
  <c r="BV114" i="29"/>
  <c r="BX114" i="29" s="1"/>
  <c r="BP114" i="29"/>
  <c r="BR114" i="29" s="1"/>
  <c r="BJ114" i="29"/>
  <c r="BL114" i="29" s="1"/>
  <c r="BD114" i="29"/>
  <c r="BF114" i="29" s="1"/>
  <c r="AX114" i="29"/>
  <c r="AZ114" i="29" s="1"/>
  <c r="AR114" i="29"/>
  <c r="AT114" i="29" s="1"/>
  <c r="AL114" i="29"/>
  <c r="AN114" i="29" s="1"/>
  <c r="AI114" i="29"/>
  <c r="AF114" i="29"/>
  <c r="AH114" i="29" s="1"/>
  <c r="Z114" i="29"/>
  <c r="AB114" i="29" s="1"/>
  <c r="AD114" i="29" s="1"/>
  <c r="FZ112" i="29"/>
  <c r="GB112" i="29" s="1"/>
  <c r="FT112" i="29"/>
  <c r="FV112" i="29" s="1"/>
  <c r="FN112" i="29"/>
  <c r="FP112" i="29" s="1"/>
  <c r="FH112" i="29"/>
  <c r="FJ112" i="29" s="1"/>
  <c r="FB112" i="29"/>
  <c r="FD112" i="29" s="1"/>
  <c r="EV112" i="29"/>
  <c r="EX112" i="29" s="1"/>
  <c r="EP112" i="29"/>
  <c r="ER112" i="29" s="1"/>
  <c r="EJ112" i="29"/>
  <c r="EL112" i="29" s="1"/>
  <c r="ED112" i="29"/>
  <c r="EF112" i="29" s="1"/>
  <c r="DX112" i="29"/>
  <c r="DZ112" i="29" s="1"/>
  <c r="DR112" i="29"/>
  <c r="DT112" i="29" s="1"/>
  <c r="DL112" i="29"/>
  <c r="DN112" i="29" s="1"/>
  <c r="DF112" i="29"/>
  <c r="DH112" i="29" s="1"/>
  <c r="CZ112" i="29"/>
  <c r="DB112" i="29" s="1"/>
  <c r="CT112" i="29"/>
  <c r="CV112" i="29" s="1"/>
  <c r="CN112" i="29"/>
  <c r="CP112" i="29" s="1"/>
  <c r="CH112" i="29"/>
  <c r="CJ112" i="29" s="1"/>
  <c r="CB112" i="29"/>
  <c r="CD112" i="29" s="1"/>
  <c r="BV112" i="29"/>
  <c r="BX112" i="29" s="1"/>
  <c r="BP112" i="29"/>
  <c r="BR112" i="29" s="1"/>
  <c r="BJ112" i="29"/>
  <c r="BL112" i="29" s="1"/>
  <c r="BD112" i="29"/>
  <c r="BF112" i="29" s="1"/>
  <c r="AX112" i="29"/>
  <c r="AZ112" i="29" s="1"/>
  <c r="AR112" i="29"/>
  <c r="AT112" i="29" s="1"/>
  <c r="AL112" i="29"/>
  <c r="AN112" i="29" s="1"/>
  <c r="AF112" i="29"/>
  <c r="AH112" i="29" s="1"/>
  <c r="AJ112" i="29" s="1"/>
  <c r="ED110" i="29"/>
  <c r="EF110" i="29" s="1"/>
  <c r="DX110" i="29"/>
  <c r="DZ110" i="29" s="1"/>
  <c r="DR110" i="29"/>
  <c r="DT110" i="29" s="1"/>
  <c r="DL110" i="29"/>
  <c r="DN110" i="29" s="1"/>
  <c r="DF110" i="29"/>
  <c r="DH110" i="29" s="1"/>
  <c r="CZ110" i="29"/>
  <c r="DB110" i="29" s="1"/>
  <c r="CT110" i="29"/>
  <c r="CV110" i="29" s="1"/>
  <c r="CN110" i="29"/>
  <c r="CP110" i="29" s="1"/>
  <c r="CH110" i="29"/>
  <c r="CJ110" i="29" s="1"/>
  <c r="CB110" i="29"/>
  <c r="CD110" i="29" s="1"/>
  <c r="BV110" i="29"/>
  <c r="BX110" i="29" s="1"/>
  <c r="BP110" i="29"/>
  <c r="BR110" i="29" s="1"/>
  <c r="BJ110" i="29"/>
  <c r="BL110" i="29" s="1"/>
  <c r="BD110" i="29"/>
  <c r="BF110" i="29" s="1"/>
  <c r="AX110" i="29"/>
  <c r="AZ110" i="29" s="1"/>
  <c r="AR110" i="29"/>
  <c r="AT110" i="29" s="1"/>
  <c r="AL110" i="29"/>
  <c r="AN110" i="29" s="1"/>
  <c r="AF110" i="29"/>
  <c r="AH110" i="29" s="1"/>
  <c r="Z110" i="29"/>
  <c r="AB110" i="29" s="1"/>
  <c r="AD110" i="29" s="1"/>
  <c r="CB109" i="29"/>
  <c r="CD109" i="29" s="1"/>
  <c r="BV109" i="29"/>
  <c r="BX109" i="29" s="1"/>
  <c r="BP109" i="29"/>
  <c r="BR109" i="29" s="1"/>
  <c r="BJ109" i="29"/>
  <c r="BL109" i="29" s="1"/>
  <c r="BD109" i="29"/>
  <c r="BF109" i="29" s="1"/>
  <c r="AX109" i="29"/>
  <c r="AZ109" i="29" s="1"/>
  <c r="AR109" i="29"/>
  <c r="AT109" i="29" s="1"/>
  <c r="AL109" i="29"/>
  <c r="AN109" i="29" s="1"/>
  <c r="AF109" i="29"/>
  <c r="AH109" i="29" s="1"/>
  <c r="AJ109" i="29" s="1"/>
  <c r="ED108" i="29"/>
  <c r="EF108" i="29" s="1"/>
  <c r="DX108" i="29"/>
  <c r="DZ108" i="29" s="1"/>
  <c r="DR108" i="29"/>
  <c r="DT108" i="29" s="1"/>
  <c r="DL108" i="29"/>
  <c r="DN108" i="29" s="1"/>
  <c r="DF108" i="29"/>
  <c r="DH108" i="29" s="1"/>
  <c r="CZ108" i="29"/>
  <c r="DB108" i="29" s="1"/>
  <c r="CT108" i="29"/>
  <c r="CV108" i="29" s="1"/>
  <c r="CN108" i="29"/>
  <c r="CP108" i="29" s="1"/>
  <c r="CH108" i="29"/>
  <c r="CJ108" i="29" s="1"/>
  <c r="CB108" i="29"/>
  <c r="CD108" i="29" s="1"/>
  <c r="BV108" i="29"/>
  <c r="BX108" i="29" s="1"/>
  <c r="BP108" i="29"/>
  <c r="BR108" i="29" s="1"/>
  <c r="BJ108" i="29"/>
  <c r="BL108" i="29" s="1"/>
  <c r="BG108" i="29"/>
  <c r="BD108" i="29"/>
  <c r="BF108" i="29" s="1"/>
  <c r="AX108" i="29"/>
  <c r="AZ108" i="29" s="1"/>
  <c r="AR108" i="29"/>
  <c r="AT108" i="29" s="1"/>
  <c r="AL108" i="29"/>
  <c r="AN108" i="29" s="1"/>
  <c r="AF108" i="29"/>
  <c r="AH108" i="29" s="1"/>
  <c r="AJ108" i="29" s="1"/>
  <c r="ED107" i="29"/>
  <c r="EF107" i="29" s="1"/>
  <c r="DX107" i="29"/>
  <c r="DZ107" i="29" s="1"/>
  <c r="DR107" i="29"/>
  <c r="DT107" i="29" s="1"/>
  <c r="DL107" i="29"/>
  <c r="DN107" i="29" s="1"/>
  <c r="DF107" i="29"/>
  <c r="DH107" i="29" s="1"/>
  <c r="CZ107" i="29"/>
  <c r="DB107" i="29" s="1"/>
  <c r="CT107" i="29"/>
  <c r="CV107" i="29" s="1"/>
  <c r="CN107" i="29"/>
  <c r="CP107" i="29" s="1"/>
  <c r="CH107" i="29"/>
  <c r="CJ107" i="29" s="1"/>
  <c r="CB107" i="29"/>
  <c r="CD107" i="29" s="1"/>
  <c r="BV107" i="29"/>
  <c r="BX107" i="29" s="1"/>
  <c r="BP107" i="29"/>
  <c r="BR107" i="29" s="1"/>
  <c r="BJ107" i="29"/>
  <c r="BL107" i="29" s="1"/>
  <c r="BD107" i="29"/>
  <c r="BF107" i="29" s="1"/>
  <c r="AX107" i="29"/>
  <c r="AZ107" i="29" s="1"/>
  <c r="AR107" i="29"/>
  <c r="AT107" i="29" s="1"/>
  <c r="AL107" i="29"/>
  <c r="AN107" i="29" s="1"/>
  <c r="AF107" i="29"/>
  <c r="AH107" i="29" s="1"/>
  <c r="Z107" i="29"/>
  <c r="AB107" i="29" s="1"/>
  <c r="AD107" i="29" s="1"/>
  <c r="ED106" i="29"/>
  <c r="EF106" i="29" s="1"/>
  <c r="DX106" i="29"/>
  <c r="DZ106" i="29" s="1"/>
  <c r="DR106" i="29"/>
  <c r="DT106" i="29" s="1"/>
  <c r="DL106" i="29"/>
  <c r="DN106" i="29" s="1"/>
  <c r="DF106" i="29"/>
  <c r="DH106" i="29" s="1"/>
  <c r="CZ106" i="29"/>
  <c r="DB106" i="29" s="1"/>
  <c r="CT106" i="29"/>
  <c r="CV106" i="29" s="1"/>
  <c r="CN106" i="29"/>
  <c r="CP106" i="29" s="1"/>
  <c r="CH106" i="29"/>
  <c r="CJ106" i="29" s="1"/>
  <c r="CB106" i="29"/>
  <c r="CD106" i="29" s="1"/>
  <c r="BV106" i="29"/>
  <c r="BX106" i="29" s="1"/>
  <c r="BP106" i="29"/>
  <c r="BR106" i="29" s="1"/>
  <c r="BJ106" i="29"/>
  <c r="BL106" i="29" s="1"/>
  <c r="BD106" i="29"/>
  <c r="BF106" i="29" s="1"/>
  <c r="AX106" i="29"/>
  <c r="AZ106" i="29" s="1"/>
  <c r="AR106" i="29"/>
  <c r="AT106" i="29" s="1"/>
  <c r="AL106" i="29"/>
  <c r="AN106" i="29" s="1"/>
  <c r="AF106" i="29"/>
  <c r="AH106" i="29" s="1"/>
  <c r="Z106" i="29"/>
  <c r="AB106" i="29" s="1"/>
  <c r="AD106" i="29" s="1"/>
  <c r="FZ99" i="29"/>
  <c r="GB99" i="29" s="1"/>
  <c r="FT99" i="29"/>
  <c r="FV99" i="29" s="1"/>
  <c r="FN99" i="29"/>
  <c r="FP99" i="29" s="1"/>
  <c r="FH99" i="29"/>
  <c r="FJ99" i="29" s="1"/>
  <c r="FB99" i="29"/>
  <c r="FD99" i="29" s="1"/>
  <c r="EV99" i="29"/>
  <c r="EX99" i="29" s="1"/>
  <c r="EP99" i="29"/>
  <c r="ER99" i="29" s="1"/>
  <c r="EJ99" i="29"/>
  <c r="EL99" i="29" s="1"/>
  <c r="ED99" i="29"/>
  <c r="EF99" i="29" s="1"/>
  <c r="DX99" i="29"/>
  <c r="DZ99" i="29" s="1"/>
  <c r="DR99" i="29"/>
  <c r="DT99" i="29" s="1"/>
  <c r="DL99" i="29"/>
  <c r="DN99" i="29" s="1"/>
  <c r="DF99" i="29"/>
  <c r="DH99" i="29" s="1"/>
  <c r="CZ99" i="29"/>
  <c r="DB99" i="29" s="1"/>
  <c r="CT99" i="29"/>
  <c r="CV99" i="29" s="1"/>
  <c r="CN99" i="29"/>
  <c r="CP99" i="29" s="1"/>
  <c r="CH99" i="29"/>
  <c r="CJ99" i="29" s="1"/>
  <c r="CB99" i="29"/>
  <c r="CD99" i="29" s="1"/>
  <c r="BV99" i="29"/>
  <c r="BX99" i="29" s="1"/>
  <c r="BP99" i="29"/>
  <c r="BR99" i="29" s="1"/>
  <c r="BJ99" i="29"/>
  <c r="BL99" i="29" s="1"/>
  <c r="BD99" i="29"/>
  <c r="BF99" i="29" s="1"/>
  <c r="AX99" i="29"/>
  <c r="AZ99" i="29" s="1"/>
  <c r="AR99" i="29"/>
  <c r="AT99" i="29" s="1"/>
  <c r="AL99" i="29"/>
  <c r="AN99" i="29" s="1"/>
  <c r="AF99" i="29"/>
  <c r="AH99" i="29" s="1"/>
  <c r="Z99" i="29"/>
  <c r="AB99" i="29" s="1"/>
  <c r="AD99" i="29" s="1"/>
  <c r="GF98" i="29"/>
  <c r="GH98" i="29" s="1"/>
  <c r="FZ98" i="29"/>
  <c r="GB98" i="29" s="1"/>
  <c r="FT98" i="29"/>
  <c r="FV98" i="29" s="1"/>
  <c r="FN98" i="29"/>
  <c r="FP98" i="29" s="1"/>
  <c r="FH98" i="29"/>
  <c r="FJ98" i="29" s="1"/>
  <c r="FB98" i="29"/>
  <c r="FD98" i="29" s="1"/>
  <c r="EV98" i="29"/>
  <c r="EX98" i="29" s="1"/>
  <c r="EP98" i="29"/>
  <c r="ER98" i="29" s="1"/>
  <c r="EJ98" i="29"/>
  <c r="EL98" i="29" s="1"/>
  <c r="ED98" i="29"/>
  <c r="EF98" i="29" s="1"/>
  <c r="DX98" i="29"/>
  <c r="DZ98" i="29" s="1"/>
  <c r="DR98" i="29"/>
  <c r="DT98" i="29" s="1"/>
  <c r="DL98" i="29"/>
  <c r="DN98" i="29" s="1"/>
  <c r="DF98" i="29"/>
  <c r="DH98" i="29" s="1"/>
  <c r="CZ98" i="29"/>
  <c r="DB98" i="29" s="1"/>
  <c r="CT98" i="29"/>
  <c r="CV98" i="29" s="1"/>
  <c r="CN98" i="29"/>
  <c r="CP98" i="29" s="1"/>
  <c r="CH98" i="29"/>
  <c r="CJ98" i="29" s="1"/>
  <c r="CB98" i="29"/>
  <c r="CD98" i="29" s="1"/>
  <c r="BV98" i="29"/>
  <c r="BX98" i="29" s="1"/>
  <c r="BP98" i="29"/>
  <c r="BR98" i="29" s="1"/>
  <c r="BJ98" i="29"/>
  <c r="BL98" i="29" s="1"/>
  <c r="BD98" i="29"/>
  <c r="BF98" i="29" s="1"/>
  <c r="AX98" i="29"/>
  <c r="AZ98" i="29" s="1"/>
  <c r="AR98" i="29"/>
  <c r="AT98" i="29" s="1"/>
  <c r="AL98" i="29"/>
  <c r="AN98" i="29" s="1"/>
  <c r="AF98" i="29"/>
  <c r="AH98" i="29" s="1"/>
  <c r="Z98" i="29"/>
  <c r="AB98" i="29" s="1"/>
  <c r="AD98" i="29" s="1"/>
  <c r="ED97" i="29"/>
  <c r="EF97" i="29" s="1"/>
  <c r="DX97" i="29"/>
  <c r="DZ97" i="29" s="1"/>
  <c r="DR97" i="29"/>
  <c r="DT97" i="29" s="1"/>
  <c r="DL97" i="29"/>
  <c r="DN97" i="29" s="1"/>
  <c r="DF97" i="29"/>
  <c r="DH97" i="29" s="1"/>
  <c r="CZ97" i="29"/>
  <c r="DB97" i="29" s="1"/>
  <c r="CT97" i="29"/>
  <c r="CV97" i="29" s="1"/>
  <c r="CN97" i="29"/>
  <c r="CP97" i="29" s="1"/>
  <c r="CH97" i="29"/>
  <c r="CJ97" i="29" s="1"/>
  <c r="CB97" i="29"/>
  <c r="CD97" i="29" s="1"/>
  <c r="BV97" i="29"/>
  <c r="BX97" i="29" s="1"/>
  <c r="BP97" i="29"/>
  <c r="BR97" i="29" s="1"/>
  <c r="BJ97" i="29"/>
  <c r="BL97" i="29" s="1"/>
  <c r="BD97" i="29"/>
  <c r="BF97" i="29" s="1"/>
  <c r="AX97" i="29"/>
  <c r="AZ97" i="29" s="1"/>
  <c r="AR97" i="29"/>
  <c r="AT97" i="29" s="1"/>
  <c r="AL97" i="29"/>
  <c r="AN97" i="29" s="1"/>
  <c r="AF97" i="29"/>
  <c r="AH97" i="29" s="1"/>
  <c r="Z97" i="29"/>
  <c r="AB97" i="29" s="1"/>
  <c r="AD97" i="29" s="1"/>
  <c r="ED96" i="29"/>
  <c r="EF96" i="29" s="1"/>
  <c r="DX96" i="29"/>
  <c r="DZ96" i="29" s="1"/>
  <c r="DR96" i="29"/>
  <c r="DT96" i="29" s="1"/>
  <c r="DL96" i="29"/>
  <c r="DN96" i="29" s="1"/>
  <c r="DF96" i="29"/>
  <c r="DH96" i="29" s="1"/>
  <c r="CZ96" i="29"/>
  <c r="DB96" i="29" s="1"/>
  <c r="CT96" i="29"/>
  <c r="CV96" i="29" s="1"/>
  <c r="CN96" i="29"/>
  <c r="CP96" i="29" s="1"/>
  <c r="CH96" i="29"/>
  <c r="CJ96" i="29" s="1"/>
  <c r="CB96" i="29"/>
  <c r="CD96" i="29" s="1"/>
  <c r="BV96" i="29"/>
  <c r="BX96" i="29" s="1"/>
  <c r="BP96" i="29"/>
  <c r="BR96" i="29" s="1"/>
  <c r="BJ96" i="29"/>
  <c r="BL96" i="29" s="1"/>
  <c r="BD96" i="29"/>
  <c r="BF96" i="29" s="1"/>
  <c r="AX96" i="29"/>
  <c r="AZ96" i="29" s="1"/>
  <c r="AR96" i="29"/>
  <c r="AT96" i="29" s="1"/>
  <c r="AL96" i="29"/>
  <c r="AN96" i="29" s="1"/>
  <c r="AF96" i="29"/>
  <c r="AH96" i="29" s="1"/>
  <c r="Z96" i="29"/>
  <c r="AB96" i="29" s="1"/>
  <c r="AD96" i="29" s="1"/>
  <c r="GO93" i="29"/>
  <c r="GK93" i="29"/>
  <c r="GI93" i="29"/>
  <c r="GE93" i="29"/>
  <c r="GC93" i="29"/>
  <c r="FY93" i="29"/>
  <c r="FW93" i="29"/>
  <c r="FS93" i="29"/>
  <c r="FM93" i="29"/>
  <c r="FK93" i="29"/>
  <c r="FG93" i="29"/>
  <c r="FE93" i="29"/>
  <c r="FA93" i="29"/>
  <c r="EY93" i="29"/>
  <c r="EU93" i="29"/>
  <c r="ES93" i="29"/>
  <c r="EO93" i="29"/>
  <c r="EM93" i="29"/>
  <c r="EI93" i="29"/>
  <c r="EG93" i="29"/>
  <c r="EC93" i="29"/>
  <c r="EA93" i="29"/>
  <c r="DW93" i="29"/>
  <c r="DU93" i="29"/>
  <c r="DQ93" i="29"/>
  <c r="DO93" i="29"/>
  <c r="DK93" i="29"/>
  <c r="DE93" i="29"/>
  <c r="CY93" i="29"/>
  <c r="CW93" i="29"/>
  <c r="CS93" i="29"/>
  <c r="CQ93" i="29"/>
  <c r="CM93" i="29"/>
  <c r="CK93" i="29"/>
  <c r="CG93" i="29"/>
  <c r="CA93" i="29"/>
  <c r="BY93" i="29"/>
  <c r="BU93" i="29"/>
  <c r="BS93" i="29"/>
  <c r="BO93" i="29"/>
  <c r="BM93" i="29"/>
  <c r="BI93" i="29"/>
  <c r="BC93" i="29"/>
  <c r="BA93" i="29"/>
  <c r="AW93" i="29"/>
  <c r="AU93" i="29"/>
  <c r="AQ93" i="29"/>
  <c r="AK93" i="29"/>
  <c r="AE93" i="29"/>
  <c r="Y93" i="29"/>
  <c r="X93" i="29"/>
  <c r="W93" i="29"/>
  <c r="V93" i="29"/>
  <c r="U93" i="29"/>
  <c r="T93" i="29"/>
  <c r="S93" i="29"/>
  <c r="R93" i="29"/>
  <c r="Q93" i="29"/>
  <c r="P93" i="29"/>
  <c r="O93" i="29"/>
  <c r="N93" i="29"/>
  <c r="M93" i="29"/>
  <c r="L93" i="29"/>
  <c r="K93" i="29"/>
  <c r="J93" i="29"/>
  <c r="I93" i="29"/>
  <c r="GL92" i="29"/>
  <c r="GN92" i="29" s="1"/>
  <c r="GF92" i="29"/>
  <c r="GH92" i="29" s="1"/>
  <c r="FZ92" i="29"/>
  <c r="GB92" i="29" s="1"/>
  <c r="FT92" i="29"/>
  <c r="FV92" i="29" s="1"/>
  <c r="FN92" i="29"/>
  <c r="FP92" i="29" s="1"/>
  <c r="FH92" i="29"/>
  <c r="FJ92" i="29" s="1"/>
  <c r="FB92" i="29"/>
  <c r="FD92" i="29" s="1"/>
  <c r="EV92" i="29"/>
  <c r="EX92" i="29" s="1"/>
  <c r="EP92" i="29"/>
  <c r="ER92" i="29" s="1"/>
  <c r="EJ92" i="29"/>
  <c r="EL92" i="29" s="1"/>
  <c r="ED92" i="29"/>
  <c r="EF92" i="29" s="1"/>
  <c r="DX92" i="29"/>
  <c r="DZ92" i="29" s="1"/>
  <c r="DR92" i="29"/>
  <c r="DT92" i="29" s="1"/>
  <c r="DL92" i="29"/>
  <c r="DN92" i="29" s="1"/>
  <c r="DI92" i="29"/>
  <c r="DF92" i="29"/>
  <c r="DH92" i="29" s="1"/>
  <c r="CZ92" i="29"/>
  <c r="DB92" i="29" s="1"/>
  <c r="CT92" i="29"/>
  <c r="CV92" i="29" s="1"/>
  <c r="CN92" i="29"/>
  <c r="CP92" i="29" s="1"/>
  <c r="CH92" i="29"/>
  <c r="CJ92" i="29" s="1"/>
  <c r="CB92" i="29"/>
  <c r="CD92" i="29" s="1"/>
  <c r="BV92" i="29"/>
  <c r="BX92" i="29" s="1"/>
  <c r="BP92" i="29"/>
  <c r="BR92" i="29" s="1"/>
  <c r="BJ92" i="29"/>
  <c r="BL92" i="29" s="1"/>
  <c r="BD92" i="29"/>
  <c r="BF92" i="29" s="1"/>
  <c r="AX92" i="29"/>
  <c r="AZ92" i="29" s="1"/>
  <c r="AR92" i="29"/>
  <c r="AT92" i="29" s="1"/>
  <c r="AL92" i="29"/>
  <c r="AN92" i="29" s="1"/>
  <c r="AF92" i="29"/>
  <c r="AH92" i="29" s="1"/>
  <c r="Z92" i="29"/>
  <c r="AB92" i="29" s="1"/>
  <c r="AD92" i="29" s="1"/>
  <c r="GL91" i="29"/>
  <c r="GN91" i="29" s="1"/>
  <c r="GF91" i="29"/>
  <c r="GH91" i="29" s="1"/>
  <c r="FZ91" i="29"/>
  <c r="GB91" i="29" s="1"/>
  <c r="FT91" i="29"/>
  <c r="FV91" i="29" s="1"/>
  <c r="FN91" i="29"/>
  <c r="FP91" i="29" s="1"/>
  <c r="FH91" i="29"/>
  <c r="FJ91" i="29" s="1"/>
  <c r="FB91" i="29"/>
  <c r="FD91" i="29" s="1"/>
  <c r="EV91" i="29"/>
  <c r="EX91" i="29" s="1"/>
  <c r="EP91" i="29"/>
  <c r="ER91" i="29" s="1"/>
  <c r="EJ91" i="29"/>
  <c r="EL91" i="29" s="1"/>
  <c r="ED91" i="29"/>
  <c r="EF91" i="29" s="1"/>
  <c r="DX91" i="29"/>
  <c r="DZ91" i="29" s="1"/>
  <c r="DR91" i="29"/>
  <c r="DT91" i="29" s="1"/>
  <c r="DL91" i="29"/>
  <c r="DN91" i="29" s="1"/>
  <c r="DF91" i="29"/>
  <c r="DH91" i="29" s="1"/>
  <c r="CZ91" i="29"/>
  <c r="DB91" i="29" s="1"/>
  <c r="CT91" i="29"/>
  <c r="CV91" i="29" s="1"/>
  <c r="CN91" i="29"/>
  <c r="CP91" i="29" s="1"/>
  <c r="CH91" i="29"/>
  <c r="CJ91" i="29" s="1"/>
  <c r="CB91" i="29"/>
  <c r="CD91" i="29" s="1"/>
  <c r="BV91" i="29"/>
  <c r="BX91" i="29" s="1"/>
  <c r="BP91" i="29"/>
  <c r="BR91" i="29" s="1"/>
  <c r="BJ91" i="29"/>
  <c r="BL91" i="29" s="1"/>
  <c r="BD91" i="29"/>
  <c r="BF91" i="29" s="1"/>
  <c r="AX91" i="29"/>
  <c r="AZ91" i="29" s="1"/>
  <c r="AR91" i="29"/>
  <c r="AT91" i="29" s="1"/>
  <c r="AL91" i="29"/>
  <c r="AN91" i="29" s="1"/>
  <c r="AP91" i="29" s="1"/>
  <c r="GL90" i="29"/>
  <c r="GN90" i="29" s="1"/>
  <c r="GF90" i="29"/>
  <c r="GH90" i="29" s="1"/>
  <c r="FZ90" i="29"/>
  <c r="GB90" i="29" s="1"/>
  <c r="FT90" i="29"/>
  <c r="FV90" i="29" s="1"/>
  <c r="FN90" i="29"/>
  <c r="FP90" i="29" s="1"/>
  <c r="FH90" i="29"/>
  <c r="FJ90" i="29" s="1"/>
  <c r="FB90" i="29"/>
  <c r="FD90" i="29" s="1"/>
  <c r="EV90" i="29"/>
  <c r="EX90" i="29" s="1"/>
  <c r="EP90" i="29"/>
  <c r="ER90" i="29" s="1"/>
  <c r="EJ90" i="29"/>
  <c r="EL90" i="29" s="1"/>
  <c r="ED90" i="29"/>
  <c r="EF90" i="29" s="1"/>
  <c r="DX90" i="29"/>
  <c r="DZ90" i="29" s="1"/>
  <c r="DR90" i="29"/>
  <c r="DT90" i="29" s="1"/>
  <c r="DL90" i="29"/>
  <c r="DN90" i="29" s="1"/>
  <c r="DF90" i="29"/>
  <c r="DH90" i="29" s="1"/>
  <c r="CZ90" i="29"/>
  <c r="DB90" i="29" s="1"/>
  <c r="CT90" i="29"/>
  <c r="CV90" i="29" s="1"/>
  <c r="CN90" i="29"/>
  <c r="CP90" i="29" s="1"/>
  <c r="CH90" i="29"/>
  <c r="CJ90" i="29" s="1"/>
  <c r="CB90" i="29"/>
  <c r="CD90" i="29" s="1"/>
  <c r="BV90" i="29"/>
  <c r="BX90" i="29" s="1"/>
  <c r="BP90" i="29"/>
  <c r="BR90" i="29" s="1"/>
  <c r="BJ90" i="29"/>
  <c r="BL90" i="29" s="1"/>
  <c r="BD90" i="29"/>
  <c r="BF90" i="29" s="1"/>
  <c r="AX90" i="29"/>
  <c r="AZ90" i="29" s="1"/>
  <c r="AR90" i="29"/>
  <c r="AT90" i="29" s="1"/>
  <c r="AL90" i="29"/>
  <c r="AN90" i="29" s="1"/>
  <c r="AF90" i="29"/>
  <c r="AH90" i="29" s="1"/>
  <c r="AJ90" i="29" s="1"/>
  <c r="GL89" i="29"/>
  <c r="GN89" i="29" s="1"/>
  <c r="GF89" i="29"/>
  <c r="GH89" i="29" s="1"/>
  <c r="FZ89" i="29"/>
  <c r="GB89" i="29" s="1"/>
  <c r="FT89" i="29"/>
  <c r="FV89" i="29" s="1"/>
  <c r="FN89" i="29"/>
  <c r="FP89" i="29" s="1"/>
  <c r="FH89" i="29"/>
  <c r="FJ89" i="29" s="1"/>
  <c r="FB89" i="29"/>
  <c r="FD89" i="29" s="1"/>
  <c r="EV89" i="29"/>
  <c r="EX89" i="29" s="1"/>
  <c r="EP89" i="29"/>
  <c r="ER89" i="29" s="1"/>
  <c r="EJ89" i="29"/>
  <c r="EL89" i="29" s="1"/>
  <c r="ED89" i="29"/>
  <c r="EF89" i="29" s="1"/>
  <c r="DX89" i="29"/>
  <c r="DZ89" i="29" s="1"/>
  <c r="DR89" i="29"/>
  <c r="DT89" i="29" s="1"/>
  <c r="DL89" i="29"/>
  <c r="DN89" i="29" s="1"/>
  <c r="DF89" i="29"/>
  <c r="DH89" i="29" s="1"/>
  <c r="CZ89" i="29"/>
  <c r="DB89" i="29" s="1"/>
  <c r="CT89" i="29"/>
  <c r="CV89" i="29" s="1"/>
  <c r="CN89" i="29"/>
  <c r="CP89" i="29" s="1"/>
  <c r="CH89" i="29"/>
  <c r="CJ89" i="29" s="1"/>
  <c r="CB89" i="29"/>
  <c r="CD89" i="29" s="1"/>
  <c r="BV89" i="29"/>
  <c r="BX89" i="29" s="1"/>
  <c r="BP89" i="29"/>
  <c r="BR89" i="29" s="1"/>
  <c r="BJ89" i="29"/>
  <c r="BL89" i="29" s="1"/>
  <c r="BD89" i="29"/>
  <c r="BF89" i="29" s="1"/>
  <c r="AX89" i="29"/>
  <c r="AZ89" i="29" s="1"/>
  <c r="AR89" i="29"/>
  <c r="AT89" i="29" s="1"/>
  <c r="AL89" i="29"/>
  <c r="AN89" i="29" s="1"/>
  <c r="AF89" i="29"/>
  <c r="AH89" i="29" s="1"/>
  <c r="AJ89" i="29" s="1"/>
  <c r="GL88" i="29"/>
  <c r="GN88" i="29" s="1"/>
  <c r="GF88" i="29"/>
  <c r="GH88" i="29" s="1"/>
  <c r="FZ88" i="29"/>
  <c r="GB88" i="29" s="1"/>
  <c r="FT88" i="29"/>
  <c r="FV88" i="29" s="1"/>
  <c r="FN88" i="29"/>
  <c r="FP88" i="29" s="1"/>
  <c r="FH88" i="29"/>
  <c r="FJ88" i="29" s="1"/>
  <c r="FB88" i="29"/>
  <c r="FD88" i="29" s="1"/>
  <c r="EV88" i="29"/>
  <c r="EX88" i="29" s="1"/>
  <c r="EP88" i="29"/>
  <c r="ER88" i="29" s="1"/>
  <c r="EJ88" i="29"/>
  <c r="EL88" i="29" s="1"/>
  <c r="ED88" i="29"/>
  <c r="EF88" i="29" s="1"/>
  <c r="DX88" i="29"/>
  <c r="DZ88" i="29" s="1"/>
  <c r="DR88" i="29"/>
  <c r="DT88" i="29" s="1"/>
  <c r="DL88" i="29"/>
  <c r="DN88" i="29" s="1"/>
  <c r="DF88" i="29"/>
  <c r="DH88" i="29" s="1"/>
  <c r="CZ88" i="29"/>
  <c r="DB88" i="29" s="1"/>
  <c r="CT88" i="29"/>
  <c r="CV88" i="29" s="1"/>
  <c r="CN88" i="29"/>
  <c r="CP88" i="29" s="1"/>
  <c r="CH88" i="29"/>
  <c r="CJ88" i="29" s="1"/>
  <c r="CB88" i="29"/>
  <c r="CD88" i="29" s="1"/>
  <c r="BV88" i="29"/>
  <c r="BX88" i="29" s="1"/>
  <c r="BP88" i="29"/>
  <c r="BR88" i="29" s="1"/>
  <c r="BJ88" i="29"/>
  <c r="BL88" i="29" s="1"/>
  <c r="BD88" i="29"/>
  <c r="BF88" i="29" s="1"/>
  <c r="AX88" i="29"/>
  <c r="AZ88" i="29" s="1"/>
  <c r="AR88" i="29"/>
  <c r="AT88" i="29" s="1"/>
  <c r="AL88" i="29"/>
  <c r="AN88" i="29" s="1"/>
  <c r="AF88" i="29"/>
  <c r="AH88" i="29" s="1"/>
  <c r="AJ88" i="29" s="1"/>
  <c r="GL87" i="29"/>
  <c r="GN87" i="29" s="1"/>
  <c r="GF87" i="29"/>
  <c r="GH87" i="29" s="1"/>
  <c r="FZ87" i="29"/>
  <c r="GB87" i="29" s="1"/>
  <c r="FT87" i="29"/>
  <c r="FV87" i="29" s="1"/>
  <c r="FN87" i="29"/>
  <c r="FP87" i="29" s="1"/>
  <c r="FH87" i="29"/>
  <c r="FJ87" i="29" s="1"/>
  <c r="FB87" i="29"/>
  <c r="FD87" i="29" s="1"/>
  <c r="EV87" i="29"/>
  <c r="EX87" i="29" s="1"/>
  <c r="EP87" i="29"/>
  <c r="ER87" i="29" s="1"/>
  <c r="EJ87" i="29"/>
  <c r="EL87" i="29" s="1"/>
  <c r="ED87" i="29"/>
  <c r="EF87" i="29" s="1"/>
  <c r="DX87" i="29"/>
  <c r="DZ87" i="29" s="1"/>
  <c r="DR87" i="29"/>
  <c r="DT87" i="29" s="1"/>
  <c r="DL87" i="29"/>
  <c r="DN87" i="29" s="1"/>
  <c r="DF87" i="29"/>
  <c r="DH87" i="29" s="1"/>
  <c r="CZ87" i="29"/>
  <c r="DB87" i="29" s="1"/>
  <c r="CT87" i="29"/>
  <c r="CV87" i="29" s="1"/>
  <c r="CN87" i="29"/>
  <c r="CP87" i="29" s="1"/>
  <c r="CH87" i="29"/>
  <c r="CJ87" i="29" s="1"/>
  <c r="CB87" i="29"/>
  <c r="CD87" i="29" s="1"/>
  <c r="BV87" i="29"/>
  <c r="BX87" i="29" s="1"/>
  <c r="BP87" i="29"/>
  <c r="BR87" i="29" s="1"/>
  <c r="BJ87" i="29"/>
  <c r="BL87" i="29" s="1"/>
  <c r="BD87" i="29"/>
  <c r="BF87" i="29" s="1"/>
  <c r="AX87" i="29"/>
  <c r="AZ87" i="29" s="1"/>
  <c r="AR87" i="29"/>
  <c r="AT87" i="29" s="1"/>
  <c r="AL87" i="29"/>
  <c r="AN87" i="29" s="1"/>
  <c r="AF87" i="29"/>
  <c r="AH87" i="29" s="1"/>
  <c r="Z87" i="29"/>
  <c r="AB87" i="29" s="1"/>
  <c r="AD87" i="29" s="1"/>
  <c r="GL86" i="29"/>
  <c r="GN86" i="29" s="1"/>
  <c r="GF86" i="29"/>
  <c r="GH86" i="29" s="1"/>
  <c r="FZ86" i="29"/>
  <c r="GB86" i="29" s="1"/>
  <c r="FT86" i="29"/>
  <c r="FV86" i="29" s="1"/>
  <c r="FN86" i="29"/>
  <c r="FP86" i="29" s="1"/>
  <c r="FH86" i="29"/>
  <c r="FJ86" i="29" s="1"/>
  <c r="FB86" i="29"/>
  <c r="FD86" i="29" s="1"/>
  <c r="EV86" i="29"/>
  <c r="EX86" i="29" s="1"/>
  <c r="EP86" i="29"/>
  <c r="ER86" i="29" s="1"/>
  <c r="EJ86" i="29"/>
  <c r="EL86" i="29" s="1"/>
  <c r="ED86" i="29"/>
  <c r="EF86" i="29" s="1"/>
  <c r="DX86" i="29"/>
  <c r="DZ86" i="29" s="1"/>
  <c r="DR86" i="29"/>
  <c r="DT86" i="29" s="1"/>
  <c r="DL86" i="29"/>
  <c r="DN86" i="29" s="1"/>
  <c r="DF86" i="29"/>
  <c r="DH86" i="29" s="1"/>
  <c r="CZ86" i="29"/>
  <c r="DB86" i="29" s="1"/>
  <c r="CT86" i="29"/>
  <c r="CV86" i="29" s="1"/>
  <c r="CN86" i="29"/>
  <c r="CP86" i="29" s="1"/>
  <c r="CH86" i="29"/>
  <c r="CJ86" i="29" s="1"/>
  <c r="CB86" i="29"/>
  <c r="CD86" i="29" s="1"/>
  <c r="BV86" i="29"/>
  <c r="BX86" i="29" s="1"/>
  <c r="BP86" i="29"/>
  <c r="BR86" i="29" s="1"/>
  <c r="BJ86" i="29"/>
  <c r="BL86" i="29" s="1"/>
  <c r="BD86" i="29"/>
  <c r="BF86" i="29" s="1"/>
  <c r="AX86" i="29"/>
  <c r="AZ86" i="29" s="1"/>
  <c r="AR86" i="29"/>
  <c r="AT86" i="29" s="1"/>
  <c r="AL86" i="29"/>
  <c r="AN86" i="29" s="1"/>
  <c r="AF86" i="29"/>
  <c r="AH86" i="29" s="1"/>
  <c r="AJ86" i="29" s="1"/>
  <c r="GL135" i="29"/>
  <c r="GN135" i="29" s="1"/>
  <c r="GF135" i="29"/>
  <c r="GH135" i="29" s="1"/>
  <c r="FZ135" i="29"/>
  <c r="GB135" i="29" s="1"/>
  <c r="FT135" i="29"/>
  <c r="FV135" i="29" s="1"/>
  <c r="FN135" i="29"/>
  <c r="FP135" i="29" s="1"/>
  <c r="FH135" i="29"/>
  <c r="FJ135" i="29" s="1"/>
  <c r="FB135" i="29"/>
  <c r="FD135" i="29" s="1"/>
  <c r="EV135" i="29"/>
  <c r="EX135" i="29" s="1"/>
  <c r="EP135" i="29"/>
  <c r="ER135" i="29" s="1"/>
  <c r="EJ135" i="29"/>
  <c r="EL135" i="29" s="1"/>
  <c r="ED135" i="29"/>
  <c r="EF135" i="29" s="1"/>
  <c r="DX135" i="29"/>
  <c r="DZ135" i="29" s="1"/>
  <c r="DR135" i="29"/>
  <c r="DT135" i="29" s="1"/>
  <c r="DL135" i="29"/>
  <c r="DN135" i="29" s="1"/>
  <c r="DF135" i="29"/>
  <c r="DH135" i="29" s="1"/>
  <c r="CZ135" i="29"/>
  <c r="DB135" i="29" s="1"/>
  <c r="CT135" i="29"/>
  <c r="CV135" i="29" s="1"/>
  <c r="CN135" i="29"/>
  <c r="CP135" i="29" s="1"/>
  <c r="CH135" i="29"/>
  <c r="CJ135" i="29" s="1"/>
  <c r="CB135" i="29"/>
  <c r="CD135" i="29" s="1"/>
  <c r="BV135" i="29"/>
  <c r="BX135" i="29" s="1"/>
  <c r="BP135" i="29"/>
  <c r="BR135" i="29" s="1"/>
  <c r="BJ135" i="29"/>
  <c r="BL135" i="29" s="1"/>
  <c r="BD135" i="29"/>
  <c r="BF135" i="29" s="1"/>
  <c r="AX135" i="29"/>
  <c r="AZ135" i="29" s="1"/>
  <c r="AR135" i="29"/>
  <c r="AT135" i="29" s="1"/>
  <c r="AL135" i="29"/>
  <c r="AN135" i="29" s="1"/>
  <c r="AF135" i="29"/>
  <c r="AH135" i="29" s="1"/>
  <c r="Z135" i="29"/>
  <c r="AB135" i="29" s="1"/>
  <c r="AD135" i="29" s="1"/>
  <c r="GL85" i="29"/>
  <c r="GN85" i="29" s="1"/>
  <c r="GF85" i="29"/>
  <c r="GH85" i="29" s="1"/>
  <c r="FZ85" i="29"/>
  <c r="GB85" i="29" s="1"/>
  <c r="FT85" i="29"/>
  <c r="FV85" i="29" s="1"/>
  <c r="FN85" i="29"/>
  <c r="FP85" i="29" s="1"/>
  <c r="FH85" i="29"/>
  <c r="FJ85" i="29" s="1"/>
  <c r="FB85" i="29"/>
  <c r="FD85" i="29" s="1"/>
  <c r="EV85" i="29"/>
  <c r="EX85" i="29" s="1"/>
  <c r="EP85" i="29"/>
  <c r="ER85" i="29" s="1"/>
  <c r="EJ85" i="29"/>
  <c r="EL85" i="29" s="1"/>
  <c r="ED85" i="29"/>
  <c r="EF85" i="29" s="1"/>
  <c r="DX85" i="29"/>
  <c r="DZ85" i="29" s="1"/>
  <c r="DR85" i="29"/>
  <c r="DT85" i="29" s="1"/>
  <c r="DL85" i="29"/>
  <c r="DN85" i="29" s="1"/>
  <c r="DF85" i="29"/>
  <c r="DH85" i="29" s="1"/>
  <c r="CZ85" i="29"/>
  <c r="DB85" i="29" s="1"/>
  <c r="CT85" i="29"/>
  <c r="CV85" i="29" s="1"/>
  <c r="CN85" i="29"/>
  <c r="CP85" i="29" s="1"/>
  <c r="CH85" i="29"/>
  <c r="CJ85" i="29" s="1"/>
  <c r="CB85" i="29"/>
  <c r="CD85" i="29" s="1"/>
  <c r="BV85" i="29"/>
  <c r="BX85" i="29" s="1"/>
  <c r="BP85" i="29"/>
  <c r="BR85" i="29" s="1"/>
  <c r="BJ85" i="29"/>
  <c r="BL85" i="29" s="1"/>
  <c r="BD85" i="29"/>
  <c r="BF85" i="29" s="1"/>
  <c r="AX85" i="29"/>
  <c r="AZ85" i="29" s="1"/>
  <c r="AR85" i="29"/>
  <c r="AT85" i="29" s="1"/>
  <c r="AL85" i="29"/>
  <c r="AN85" i="29" s="1"/>
  <c r="AF85" i="29"/>
  <c r="AH85" i="29" s="1"/>
  <c r="AJ85" i="29" s="1"/>
  <c r="GL132" i="29"/>
  <c r="GN132" i="29" s="1"/>
  <c r="GF132" i="29"/>
  <c r="GH132" i="29" s="1"/>
  <c r="FZ132" i="29"/>
  <c r="GB132" i="29" s="1"/>
  <c r="FT132" i="29"/>
  <c r="FV132" i="29" s="1"/>
  <c r="FN132" i="29"/>
  <c r="FP132" i="29" s="1"/>
  <c r="FH132" i="29"/>
  <c r="FJ132" i="29" s="1"/>
  <c r="FB132" i="29"/>
  <c r="FD132" i="29" s="1"/>
  <c r="EV132" i="29"/>
  <c r="EX132" i="29" s="1"/>
  <c r="EP132" i="29"/>
  <c r="ER132" i="29" s="1"/>
  <c r="EJ132" i="29"/>
  <c r="EL132" i="29" s="1"/>
  <c r="ED132" i="29"/>
  <c r="EF132" i="29" s="1"/>
  <c r="DX132" i="29"/>
  <c r="DZ132" i="29" s="1"/>
  <c r="DR132" i="29"/>
  <c r="DT132" i="29" s="1"/>
  <c r="DL132" i="29"/>
  <c r="DN132" i="29" s="1"/>
  <c r="DF132" i="29"/>
  <c r="DH132" i="29" s="1"/>
  <c r="CZ132" i="29"/>
  <c r="DB132" i="29" s="1"/>
  <c r="CT132" i="29"/>
  <c r="CV132" i="29" s="1"/>
  <c r="CN132" i="29"/>
  <c r="CP132" i="29" s="1"/>
  <c r="CH132" i="29"/>
  <c r="CJ132" i="29" s="1"/>
  <c r="CB132" i="29"/>
  <c r="CD132" i="29" s="1"/>
  <c r="BV132" i="29"/>
  <c r="BX132" i="29" s="1"/>
  <c r="BP132" i="29"/>
  <c r="BR132" i="29" s="1"/>
  <c r="BJ132" i="29"/>
  <c r="BL132" i="29" s="1"/>
  <c r="BD132" i="29"/>
  <c r="BF132" i="29" s="1"/>
  <c r="AX132" i="29"/>
  <c r="AZ132" i="29" s="1"/>
  <c r="AR132" i="29"/>
  <c r="AT132" i="29" s="1"/>
  <c r="AL132" i="29"/>
  <c r="AN132" i="29" s="1"/>
  <c r="AF132" i="29"/>
  <c r="AH132" i="29" s="1"/>
  <c r="AJ132" i="29" s="1"/>
  <c r="GL84" i="29"/>
  <c r="GN84" i="29" s="1"/>
  <c r="GF84" i="29"/>
  <c r="GH84" i="29" s="1"/>
  <c r="FZ84" i="29"/>
  <c r="GB84" i="29" s="1"/>
  <c r="FT84" i="29"/>
  <c r="FV84" i="29" s="1"/>
  <c r="FN84" i="29"/>
  <c r="FP84" i="29" s="1"/>
  <c r="FH84" i="29"/>
  <c r="FJ84" i="29" s="1"/>
  <c r="FB84" i="29"/>
  <c r="FD84" i="29" s="1"/>
  <c r="EV84" i="29"/>
  <c r="EX84" i="29" s="1"/>
  <c r="EP84" i="29"/>
  <c r="ER84" i="29" s="1"/>
  <c r="EJ84" i="29"/>
  <c r="EL84" i="29" s="1"/>
  <c r="ED84" i="29"/>
  <c r="EF84" i="29" s="1"/>
  <c r="DX84" i="29"/>
  <c r="DZ84" i="29" s="1"/>
  <c r="DR84" i="29"/>
  <c r="DT84" i="29" s="1"/>
  <c r="DL84" i="29"/>
  <c r="DN84" i="29" s="1"/>
  <c r="DF84" i="29"/>
  <c r="DH84" i="29" s="1"/>
  <c r="CZ84" i="29"/>
  <c r="DB84" i="29" s="1"/>
  <c r="CT84" i="29"/>
  <c r="CV84" i="29" s="1"/>
  <c r="CN84" i="29"/>
  <c r="CP84" i="29" s="1"/>
  <c r="CH84" i="29"/>
  <c r="CJ84" i="29" s="1"/>
  <c r="CB84" i="29"/>
  <c r="CD84" i="29" s="1"/>
  <c r="BV84" i="29"/>
  <c r="BX84" i="29" s="1"/>
  <c r="BP84" i="29"/>
  <c r="BR84" i="29" s="1"/>
  <c r="BJ84" i="29"/>
  <c r="BL84" i="29" s="1"/>
  <c r="BD84" i="29"/>
  <c r="BF84" i="29" s="1"/>
  <c r="AX84" i="29"/>
  <c r="AZ84" i="29" s="1"/>
  <c r="AR84" i="29"/>
  <c r="AT84" i="29" s="1"/>
  <c r="AL84" i="29"/>
  <c r="AN84" i="29" s="1"/>
  <c r="AF84" i="29"/>
  <c r="AH84" i="29" s="1"/>
  <c r="Z84" i="29"/>
  <c r="AB84" i="29" s="1"/>
  <c r="AD84" i="29" s="1"/>
  <c r="GL83" i="29"/>
  <c r="GN83" i="29" s="1"/>
  <c r="GF83" i="29"/>
  <c r="GH83" i="29" s="1"/>
  <c r="FZ83" i="29"/>
  <c r="GB83" i="29" s="1"/>
  <c r="FT83" i="29"/>
  <c r="FV83" i="29" s="1"/>
  <c r="FN83" i="29"/>
  <c r="FP83" i="29" s="1"/>
  <c r="FH83" i="29"/>
  <c r="FJ83" i="29" s="1"/>
  <c r="FB83" i="29"/>
  <c r="FD83" i="29" s="1"/>
  <c r="EV83" i="29"/>
  <c r="EX83" i="29" s="1"/>
  <c r="EP83" i="29"/>
  <c r="ER83" i="29" s="1"/>
  <c r="EJ83" i="29"/>
  <c r="EL83" i="29" s="1"/>
  <c r="ED83" i="29"/>
  <c r="EF83" i="29" s="1"/>
  <c r="DX83" i="29"/>
  <c r="DZ83" i="29" s="1"/>
  <c r="DR83" i="29"/>
  <c r="DT83" i="29" s="1"/>
  <c r="DL83" i="29"/>
  <c r="DN83" i="29" s="1"/>
  <c r="DF83" i="29"/>
  <c r="DH83" i="29" s="1"/>
  <c r="CZ83" i="29"/>
  <c r="DB83" i="29" s="1"/>
  <c r="CT83" i="29"/>
  <c r="CV83" i="29" s="1"/>
  <c r="CN83" i="29"/>
  <c r="CP83" i="29" s="1"/>
  <c r="CH83" i="29"/>
  <c r="CJ83" i="29" s="1"/>
  <c r="CB83" i="29"/>
  <c r="CD83" i="29" s="1"/>
  <c r="BV83" i="29"/>
  <c r="BX83" i="29" s="1"/>
  <c r="BP83" i="29"/>
  <c r="BR83" i="29" s="1"/>
  <c r="BJ83" i="29"/>
  <c r="BL83" i="29" s="1"/>
  <c r="BD83" i="29"/>
  <c r="BF83" i="29" s="1"/>
  <c r="AX83" i="29"/>
  <c r="AZ83" i="29" s="1"/>
  <c r="AR83" i="29"/>
  <c r="AT83" i="29" s="1"/>
  <c r="AL83" i="29"/>
  <c r="AN83" i="29" s="1"/>
  <c r="AF83" i="29"/>
  <c r="AH83" i="29" s="1"/>
  <c r="Z83" i="29"/>
  <c r="AB83" i="29" s="1"/>
  <c r="AD83" i="29" s="1"/>
  <c r="GL82" i="29"/>
  <c r="GN82" i="29" s="1"/>
  <c r="GF82" i="29"/>
  <c r="GH82" i="29" s="1"/>
  <c r="FZ82" i="29"/>
  <c r="GB82" i="29" s="1"/>
  <c r="FT82" i="29"/>
  <c r="FV82" i="29" s="1"/>
  <c r="FN82" i="29"/>
  <c r="FP82" i="29" s="1"/>
  <c r="FH82" i="29"/>
  <c r="FJ82" i="29" s="1"/>
  <c r="FB82" i="29"/>
  <c r="FD82" i="29" s="1"/>
  <c r="EV82" i="29"/>
  <c r="EX82" i="29" s="1"/>
  <c r="EP82" i="29"/>
  <c r="ER82" i="29" s="1"/>
  <c r="EJ82" i="29"/>
  <c r="EL82" i="29" s="1"/>
  <c r="ED82" i="29"/>
  <c r="EF82" i="29" s="1"/>
  <c r="DX82" i="29"/>
  <c r="DZ82" i="29" s="1"/>
  <c r="DR82" i="29"/>
  <c r="DT82" i="29" s="1"/>
  <c r="DL82" i="29"/>
  <c r="DN82" i="29" s="1"/>
  <c r="DF82" i="29"/>
  <c r="DH82" i="29" s="1"/>
  <c r="CZ82" i="29"/>
  <c r="DB82" i="29" s="1"/>
  <c r="CT82" i="29"/>
  <c r="CV82" i="29" s="1"/>
  <c r="CN82" i="29"/>
  <c r="CP82" i="29" s="1"/>
  <c r="CH82" i="29"/>
  <c r="CJ82" i="29" s="1"/>
  <c r="CB82" i="29"/>
  <c r="CD82" i="29" s="1"/>
  <c r="BV82" i="29"/>
  <c r="BX82" i="29" s="1"/>
  <c r="BP82" i="29"/>
  <c r="BR82" i="29" s="1"/>
  <c r="BJ82" i="29"/>
  <c r="BL82" i="29" s="1"/>
  <c r="BD82" i="29"/>
  <c r="BF82" i="29" s="1"/>
  <c r="AX82" i="29"/>
  <c r="AZ82" i="29" s="1"/>
  <c r="AR82" i="29"/>
  <c r="AT82" i="29" s="1"/>
  <c r="AL82" i="29"/>
  <c r="AN82" i="29" s="1"/>
  <c r="AF82" i="29"/>
  <c r="AH82" i="29" s="1"/>
  <c r="Z82" i="29"/>
  <c r="AB82" i="29" s="1"/>
  <c r="AD82" i="29" s="1"/>
  <c r="GL81" i="29"/>
  <c r="GN81" i="29" s="1"/>
  <c r="GF81" i="29"/>
  <c r="GH81" i="29" s="1"/>
  <c r="FZ81" i="29"/>
  <c r="GB81" i="29" s="1"/>
  <c r="FV81" i="29"/>
  <c r="FN81" i="29"/>
  <c r="FP81" i="29" s="1"/>
  <c r="FH81" i="29"/>
  <c r="FJ81" i="29" s="1"/>
  <c r="FB81" i="29"/>
  <c r="FD81" i="29" s="1"/>
  <c r="EV81" i="29"/>
  <c r="EX81" i="29" s="1"/>
  <c r="EP81" i="29"/>
  <c r="ER81" i="29" s="1"/>
  <c r="EJ81" i="29"/>
  <c r="EL81" i="29" s="1"/>
  <c r="ED81" i="29"/>
  <c r="EF81" i="29" s="1"/>
  <c r="DX81" i="29"/>
  <c r="DZ81" i="29" s="1"/>
  <c r="DR81" i="29"/>
  <c r="DT81" i="29" s="1"/>
  <c r="DL81" i="29"/>
  <c r="DN81" i="29" s="1"/>
  <c r="DF81" i="29"/>
  <c r="DH81" i="29" s="1"/>
  <c r="CZ81" i="29"/>
  <c r="DB81" i="29" s="1"/>
  <c r="CT81" i="29"/>
  <c r="CV81" i="29" s="1"/>
  <c r="CN81" i="29"/>
  <c r="CP81" i="29" s="1"/>
  <c r="CH81" i="29"/>
  <c r="CJ81" i="29" s="1"/>
  <c r="CB81" i="29"/>
  <c r="CD81" i="29" s="1"/>
  <c r="BV81" i="29"/>
  <c r="BX81" i="29" s="1"/>
  <c r="BP81" i="29"/>
  <c r="BR81" i="29" s="1"/>
  <c r="BJ81" i="29"/>
  <c r="BL81" i="29" s="1"/>
  <c r="BD81" i="29"/>
  <c r="BF81" i="29" s="1"/>
  <c r="AX81" i="29"/>
  <c r="AZ81" i="29" s="1"/>
  <c r="AR81" i="29"/>
  <c r="AT81" i="29" s="1"/>
  <c r="AL81" i="29"/>
  <c r="AN81" i="29" s="1"/>
  <c r="AF81" i="29"/>
  <c r="AH81" i="29" s="1"/>
  <c r="Z81" i="29"/>
  <c r="AB81" i="29" s="1"/>
  <c r="AD81" i="29" s="1"/>
  <c r="GL80" i="29"/>
  <c r="GN80" i="29" s="1"/>
  <c r="GF80" i="29"/>
  <c r="GH80" i="29" s="1"/>
  <c r="FZ80" i="29"/>
  <c r="GB80" i="29" s="1"/>
  <c r="FT80" i="29"/>
  <c r="FV80" i="29" s="1"/>
  <c r="FN80" i="29"/>
  <c r="FP80" i="29" s="1"/>
  <c r="FH80" i="29"/>
  <c r="FJ80" i="29" s="1"/>
  <c r="FB80" i="29"/>
  <c r="FD80" i="29" s="1"/>
  <c r="EV80" i="29"/>
  <c r="EX80" i="29" s="1"/>
  <c r="EP80" i="29"/>
  <c r="ER80" i="29" s="1"/>
  <c r="EJ80" i="29"/>
  <c r="EL80" i="29" s="1"/>
  <c r="ED80" i="29"/>
  <c r="EF80" i="29" s="1"/>
  <c r="DX80" i="29"/>
  <c r="DZ80" i="29" s="1"/>
  <c r="DR80" i="29"/>
  <c r="DT80" i="29" s="1"/>
  <c r="DL80" i="29"/>
  <c r="DN80" i="29" s="1"/>
  <c r="DF80" i="29"/>
  <c r="DH80" i="29" s="1"/>
  <c r="CZ80" i="29"/>
  <c r="DB80" i="29" s="1"/>
  <c r="CT80" i="29"/>
  <c r="CV80" i="29" s="1"/>
  <c r="CN80" i="29"/>
  <c r="CP80" i="29" s="1"/>
  <c r="CH80" i="29"/>
  <c r="CJ80" i="29" s="1"/>
  <c r="CB80" i="29"/>
  <c r="CD80" i="29" s="1"/>
  <c r="BV80" i="29"/>
  <c r="BX80" i="29" s="1"/>
  <c r="BP80" i="29"/>
  <c r="BR80" i="29" s="1"/>
  <c r="BJ80" i="29"/>
  <c r="BL80" i="29" s="1"/>
  <c r="BD80" i="29"/>
  <c r="BF80" i="29" s="1"/>
  <c r="AX80" i="29"/>
  <c r="AZ80" i="29" s="1"/>
  <c r="AR80" i="29"/>
  <c r="AT80" i="29" s="1"/>
  <c r="AL80" i="29"/>
  <c r="AN80" i="29" s="1"/>
  <c r="AI80" i="29"/>
  <c r="AF80" i="29"/>
  <c r="AH80" i="29" s="1"/>
  <c r="Z80" i="29"/>
  <c r="AB80" i="29" s="1"/>
  <c r="AD80" i="29" s="1"/>
  <c r="GL131" i="29"/>
  <c r="GN131" i="29" s="1"/>
  <c r="GF131" i="29"/>
  <c r="GH131" i="29" s="1"/>
  <c r="FZ131" i="29"/>
  <c r="GB131" i="29" s="1"/>
  <c r="FT131" i="29"/>
  <c r="FV131" i="29" s="1"/>
  <c r="FQ131" i="29"/>
  <c r="FQ93" i="29" s="1"/>
  <c r="FN131" i="29"/>
  <c r="FP131" i="29" s="1"/>
  <c r="FH131" i="29"/>
  <c r="FJ131" i="29" s="1"/>
  <c r="FB131" i="29"/>
  <c r="FD131" i="29" s="1"/>
  <c r="EV131" i="29"/>
  <c r="EX131" i="29" s="1"/>
  <c r="EP131" i="29"/>
  <c r="ER131" i="29" s="1"/>
  <c r="EJ131" i="29"/>
  <c r="EL131" i="29" s="1"/>
  <c r="ED131" i="29"/>
  <c r="EF131" i="29" s="1"/>
  <c r="DX131" i="29"/>
  <c r="DZ131" i="29" s="1"/>
  <c r="DR131" i="29"/>
  <c r="DT131" i="29" s="1"/>
  <c r="DL131" i="29"/>
  <c r="DN131" i="29" s="1"/>
  <c r="DF131" i="29"/>
  <c r="DH131" i="29" s="1"/>
  <c r="DC131" i="29"/>
  <c r="DC93" i="29" s="1"/>
  <c r="CZ131" i="29"/>
  <c r="DB131" i="29" s="1"/>
  <c r="CT131" i="29"/>
  <c r="CV131" i="29" s="1"/>
  <c r="CN131" i="29"/>
  <c r="CP131" i="29" s="1"/>
  <c r="CH131" i="29"/>
  <c r="CJ131" i="29" s="1"/>
  <c r="CB131" i="29"/>
  <c r="CD131" i="29" s="1"/>
  <c r="BV131" i="29"/>
  <c r="BX131" i="29" s="1"/>
  <c r="BP131" i="29"/>
  <c r="BR131" i="29" s="1"/>
  <c r="BJ131" i="29"/>
  <c r="BL131" i="29" s="1"/>
  <c r="BD131" i="29"/>
  <c r="BF131" i="29" s="1"/>
  <c r="AX131" i="29"/>
  <c r="AZ131" i="29" s="1"/>
  <c r="AR131" i="29"/>
  <c r="AT131" i="29" s="1"/>
  <c r="AL131" i="29"/>
  <c r="AN131" i="29" s="1"/>
  <c r="AF131" i="29"/>
  <c r="AH131" i="29" s="1"/>
  <c r="Z131" i="29"/>
  <c r="AB131" i="29" s="1"/>
  <c r="AD131" i="29" s="1"/>
  <c r="GL79" i="29"/>
  <c r="GN79" i="29" s="1"/>
  <c r="GF79" i="29"/>
  <c r="GH79" i="29" s="1"/>
  <c r="FZ79" i="29"/>
  <c r="GB79" i="29" s="1"/>
  <c r="FT79" i="29"/>
  <c r="FV79" i="29" s="1"/>
  <c r="FN79" i="29"/>
  <c r="FP79" i="29" s="1"/>
  <c r="FH79" i="29"/>
  <c r="FJ79" i="29" s="1"/>
  <c r="FB79" i="29"/>
  <c r="FD79" i="29" s="1"/>
  <c r="EV79" i="29"/>
  <c r="EX79" i="29" s="1"/>
  <c r="EP79" i="29"/>
  <c r="ER79" i="29" s="1"/>
  <c r="EJ79" i="29"/>
  <c r="EL79" i="29" s="1"/>
  <c r="ED79" i="29"/>
  <c r="EF79" i="29" s="1"/>
  <c r="DX79" i="29"/>
  <c r="DZ79" i="29" s="1"/>
  <c r="DR79" i="29"/>
  <c r="DT79" i="29" s="1"/>
  <c r="DL79" i="29"/>
  <c r="DN79" i="29" s="1"/>
  <c r="DF79" i="29"/>
  <c r="DH79" i="29" s="1"/>
  <c r="CZ79" i="29"/>
  <c r="DB79" i="29" s="1"/>
  <c r="CT79" i="29"/>
  <c r="CV79" i="29" s="1"/>
  <c r="CN79" i="29"/>
  <c r="CP79" i="29" s="1"/>
  <c r="CH79" i="29"/>
  <c r="CJ79" i="29" s="1"/>
  <c r="CB79" i="29"/>
  <c r="CD79" i="29" s="1"/>
  <c r="BV79" i="29"/>
  <c r="BX79" i="29" s="1"/>
  <c r="BP79" i="29"/>
  <c r="BR79" i="29" s="1"/>
  <c r="BJ79" i="29"/>
  <c r="BL79" i="29" s="1"/>
  <c r="BD79" i="29"/>
  <c r="BF79" i="29" s="1"/>
  <c r="AX79" i="29"/>
  <c r="AZ79" i="29" s="1"/>
  <c r="AR79" i="29"/>
  <c r="AT79" i="29" s="1"/>
  <c r="AL79" i="29"/>
  <c r="AN79" i="29" s="1"/>
  <c r="AF79" i="29"/>
  <c r="AH79" i="29" s="1"/>
  <c r="AJ79" i="29" s="1"/>
  <c r="GL78" i="29"/>
  <c r="GN78" i="29" s="1"/>
  <c r="GF78" i="29"/>
  <c r="GH78" i="29" s="1"/>
  <c r="FZ78" i="29"/>
  <c r="GB78" i="29" s="1"/>
  <c r="FT78" i="29"/>
  <c r="FV78" i="29" s="1"/>
  <c r="FN78" i="29"/>
  <c r="FP78" i="29" s="1"/>
  <c r="FH78" i="29"/>
  <c r="FJ78" i="29" s="1"/>
  <c r="FB78" i="29"/>
  <c r="FD78" i="29" s="1"/>
  <c r="EV78" i="29"/>
  <c r="EX78" i="29" s="1"/>
  <c r="EP78" i="29"/>
  <c r="ER78" i="29" s="1"/>
  <c r="EJ78" i="29"/>
  <c r="EL78" i="29" s="1"/>
  <c r="ED78" i="29"/>
  <c r="EF78" i="29" s="1"/>
  <c r="DX78" i="29"/>
  <c r="DZ78" i="29" s="1"/>
  <c r="DR78" i="29"/>
  <c r="DT78" i="29" s="1"/>
  <c r="DL78" i="29"/>
  <c r="DN78" i="29" s="1"/>
  <c r="DF78" i="29"/>
  <c r="DH78" i="29" s="1"/>
  <c r="CZ78" i="29"/>
  <c r="DB78" i="29" s="1"/>
  <c r="CT78" i="29"/>
  <c r="CV78" i="29" s="1"/>
  <c r="CN78" i="29"/>
  <c r="CP78" i="29" s="1"/>
  <c r="CH78" i="29"/>
  <c r="CJ78" i="29" s="1"/>
  <c r="CB78" i="29"/>
  <c r="CD78" i="29" s="1"/>
  <c r="BV78" i="29"/>
  <c r="BX78" i="29" s="1"/>
  <c r="BP78" i="29"/>
  <c r="BR78" i="29" s="1"/>
  <c r="BJ78" i="29"/>
  <c r="BL78" i="29" s="1"/>
  <c r="BD78" i="29"/>
  <c r="BF78" i="29" s="1"/>
  <c r="AX78" i="29"/>
  <c r="AZ78" i="29" s="1"/>
  <c r="AR78" i="29"/>
  <c r="AT78" i="29" s="1"/>
  <c r="AL78" i="29"/>
  <c r="AN78" i="29" s="1"/>
  <c r="AF78" i="29"/>
  <c r="AH78" i="29" s="1"/>
  <c r="AJ78" i="29" s="1"/>
  <c r="GL77" i="29"/>
  <c r="GN77" i="29" s="1"/>
  <c r="GF77" i="29"/>
  <c r="GH77" i="29" s="1"/>
  <c r="FZ77" i="29"/>
  <c r="GB77" i="29" s="1"/>
  <c r="FT77" i="29"/>
  <c r="FV77" i="29" s="1"/>
  <c r="FN77" i="29"/>
  <c r="FP77" i="29" s="1"/>
  <c r="FH77" i="29"/>
  <c r="FJ77" i="29" s="1"/>
  <c r="FB77" i="29"/>
  <c r="FD77" i="29" s="1"/>
  <c r="EV77" i="29"/>
  <c r="EX77" i="29" s="1"/>
  <c r="EP77" i="29"/>
  <c r="ER77" i="29" s="1"/>
  <c r="EJ77" i="29"/>
  <c r="EL77" i="29" s="1"/>
  <c r="ED77" i="29"/>
  <c r="EF77" i="29" s="1"/>
  <c r="DX77" i="29"/>
  <c r="DZ77" i="29" s="1"/>
  <c r="DR77" i="29"/>
  <c r="DT77" i="29" s="1"/>
  <c r="DL77" i="29"/>
  <c r="DN77" i="29" s="1"/>
  <c r="DF77" i="29"/>
  <c r="DH77" i="29" s="1"/>
  <c r="CZ77" i="29"/>
  <c r="DB77" i="29" s="1"/>
  <c r="CT77" i="29"/>
  <c r="CV77" i="29" s="1"/>
  <c r="CN77" i="29"/>
  <c r="CP77" i="29" s="1"/>
  <c r="CH77" i="29"/>
  <c r="CJ77" i="29" s="1"/>
  <c r="CB77" i="29"/>
  <c r="CD77" i="29" s="1"/>
  <c r="BV77" i="29"/>
  <c r="BX77" i="29" s="1"/>
  <c r="BP77" i="29"/>
  <c r="BR77" i="29" s="1"/>
  <c r="BJ77" i="29"/>
  <c r="BL77" i="29" s="1"/>
  <c r="BD77" i="29"/>
  <c r="BF77" i="29" s="1"/>
  <c r="AX77" i="29"/>
  <c r="AZ77" i="29" s="1"/>
  <c r="AR77" i="29"/>
  <c r="AT77" i="29" s="1"/>
  <c r="AL77" i="29"/>
  <c r="AN77" i="29" s="1"/>
  <c r="AF77" i="29"/>
  <c r="AH77" i="29" s="1"/>
  <c r="Z77" i="29"/>
  <c r="AB77" i="29" s="1"/>
  <c r="AD77" i="29" s="1"/>
  <c r="GL76" i="29"/>
  <c r="GN76" i="29" s="1"/>
  <c r="GF76" i="29"/>
  <c r="GH76" i="29" s="1"/>
  <c r="FZ76" i="29"/>
  <c r="GB76" i="29" s="1"/>
  <c r="FT76" i="29"/>
  <c r="FV76" i="29" s="1"/>
  <c r="FN76" i="29"/>
  <c r="FP76" i="29" s="1"/>
  <c r="FH76" i="29"/>
  <c r="FJ76" i="29" s="1"/>
  <c r="FB76" i="29"/>
  <c r="FD76" i="29" s="1"/>
  <c r="EV76" i="29"/>
  <c r="EX76" i="29" s="1"/>
  <c r="EP76" i="29"/>
  <c r="ER76" i="29" s="1"/>
  <c r="EJ76" i="29"/>
  <c r="EL76" i="29" s="1"/>
  <c r="ED76" i="29"/>
  <c r="EF76" i="29" s="1"/>
  <c r="DX76" i="29"/>
  <c r="DZ76" i="29" s="1"/>
  <c r="DR76" i="29"/>
  <c r="DT76" i="29" s="1"/>
  <c r="DL76" i="29"/>
  <c r="DN76" i="29" s="1"/>
  <c r="DF76" i="29"/>
  <c r="DH76" i="29" s="1"/>
  <c r="CZ76" i="29"/>
  <c r="DB76" i="29" s="1"/>
  <c r="CT76" i="29"/>
  <c r="CV76" i="29" s="1"/>
  <c r="CN76" i="29"/>
  <c r="CP76" i="29" s="1"/>
  <c r="CH76" i="29"/>
  <c r="CJ76" i="29" s="1"/>
  <c r="CB76" i="29"/>
  <c r="CD76" i="29" s="1"/>
  <c r="BV76" i="29"/>
  <c r="BX76" i="29" s="1"/>
  <c r="BP76" i="29"/>
  <c r="BR76" i="29" s="1"/>
  <c r="BJ76" i="29"/>
  <c r="BL76" i="29" s="1"/>
  <c r="BD76" i="29"/>
  <c r="BF76" i="29" s="1"/>
  <c r="AX76" i="29"/>
  <c r="AZ76" i="29" s="1"/>
  <c r="AR76" i="29"/>
  <c r="AT76" i="29" s="1"/>
  <c r="AL76" i="29"/>
  <c r="AN76" i="29" s="1"/>
  <c r="AF76" i="29"/>
  <c r="AH76" i="29" s="1"/>
  <c r="Z76" i="29"/>
  <c r="AB76" i="29" s="1"/>
  <c r="AD76" i="29" s="1"/>
  <c r="GL130" i="29"/>
  <c r="GN130" i="29" s="1"/>
  <c r="GF130" i="29"/>
  <c r="GH130" i="29" s="1"/>
  <c r="FZ130" i="29"/>
  <c r="GB130" i="29" s="1"/>
  <c r="FT130" i="29"/>
  <c r="FV130" i="29" s="1"/>
  <c r="FN130" i="29"/>
  <c r="FP130" i="29" s="1"/>
  <c r="FH130" i="29"/>
  <c r="FJ130" i="29" s="1"/>
  <c r="FB130" i="29"/>
  <c r="FD130" i="29" s="1"/>
  <c r="EV130" i="29"/>
  <c r="EX130" i="29" s="1"/>
  <c r="EP130" i="29"/>
  <c r="ER130" i="29" s="1"/>
  <c r="EJ130" i="29"/>
  <c r="EL130" i="29" s="1"/>
  <c r="ED130" i="29"/>
  <c r="EF130" i="29" s="1"/>
  <c r="DX130" i="29"/>
  <c r="DZ130" i="29" s="1"/>
  <c r="DR130" i="29"/>
  <c r="DT130" i="29" s="1"/>
  <c r="DL130" i="29"/>
  <c r="DN130" i="29" s="1"/>
  <c r="DF130" i="29"/>
  <c r="DH130" i="29" s="1"/>
  <c r="CZ130" i="29"/>
  <c r="DB130" i="29" s="1"/>
  <c r="CT130" i="29"/>
  <c r="CV130" i="29" s="1"/>
  <c r="CN130" i="29"/>
  <c r="CP130" i="29" s="1"/>
  <c r="CH130" i="29"/>
  <c r="CJ130" i="29" s="1"/>
  <c r="CB130" i="29"/>
  <c r="CD130" i="29" s="1"/>
  <c r="BV130" i="29"/>
  <c r="BX130" i="29" s="1"/>
  <c r="BP130" i="29"/>
  <c r="BR130" i="29" s="1"/>
  <c r="BJ130" i="29"/>
  <c r="BL130" i="29" s="1"/>
  <c r="BD130" i="29"/>
  <c r="BF130" i="29" s="1"/>
  <c r="AX130" i="29"/>
  <c r="AZ130" i="29" s="1"/>
  <c r="AR130" i="29"/>
  <c r="AT130" i="29" s="1"/>
  <c r="AL130" i="29"/>
  <c r="AN130" i="29" s="1"/>
  <c r="AF130" i="29"/>
  <c r="AH130" i="29" s="1"/>
  <c r="Z130" i="29"/>
  <c r="AB130" i="29" s="1"/>
  <c r="AD130" i="29" s="1"/>
  <c r="GL75" i="29"/>
  <c r="GN75" i="29" s="1"/>
  <c r="GF75" i="29"/>
  <c r="GH75" i="29" s="1"/>
  <c r="FZ75" i="29"/>
  <c r="GB75" i="29" s="1"/>
  <c r="FT75" i="29"/>
  <c r="FV75" i="29" s="1"/>
  <c r="FN75" i="29"/>
  <c r="FP75" i="29" s="1"/>
  <c r="FH75" i="29"/>
  <c r="FJ75" i="29" s="1"/>
  <c r="FB75" i="29"/>
  <c r="FD75" i="29" s="1"/>
  <c r="EV75" i="29"/>
  <c r="EX75" i="29" s="1"/>
  <c r="EP75" i="29"/>
  <c r="ER75" i="29" s="1"/>
  <c r="EJ75" i="29"/>
  <c r="EL75" i="29" s="1"/>
  <c r="ED75" i="29"/>
  <c r="EF75" i="29" s="1"/>
  <c r="DX75" i="29"/>
  <c r="DZ75" i="29" s="1"/>
  <c r="DR75" i="29"/>
  <c r="DT75" i="29" s="1"/>
  <c r="DL75" i="29"/>
  <c r="DN75" i="29" s="1"/>
  <c r="DF75" i="29"/>
  <c r="DH75" i="29" s="1"/>
  <c r="CZ75" i="29"/>
  <c r="DB75" i="29" s="1"/>
  <c r="CT75" i="29"/>
  <c r="CV75" i="29" s="1"/>
  <c r="CN75" i="29"/>
  <c r="CP75" i="29" s="1"/>
  <c r="CH75" i="29"/>
  <c r="CJ75" i="29" s="1"/>
  <c r="CB75" i="29"/>
  <c r="CD75" i="29" s="1"/>
  <c r="BV75" i="29"/>
  <c r="BX75" i="29" s="1"/>
  <c r="BP75" i="29"/>
  <c r="BR75" i="29" s="1"/>
  <c r="BJ75" i="29"/>
  <c r="BL75" i="29" s="1"/>
  <c r="BD75" i="29"/>
  <c r="BF75" i="29" s="1"/>
  <c r="AX75" i="29"/>
  <c r="AZ75" i="29" s="1"/>
  <c r="AR75" i="29"/>
  <c r="AT75" i="29" s="1"/>
  <c r="AL75" i="29"/>
  <c r="AN75" i="29" s="1"/>
  <c r="AF75" i="29"/>
  <c r="AH75" i="29" s="1"/>
  <c r="Z75" i="29"/>
  <c r="AB75" i="29" s="1"/>
  <c r="AD75" i="29" s="1"/>
  <c r="GL74" i="29"/>
  <c r="GN74" i="29" s="1"/>
  <c r="GF74" i="29"/>
  <c r="GH74" i="29" s="1"/>
  <c r="FZ74" i="29"/>
  <c r="GB74" i="29" s="1"/>
  <c r="FT74" i="29"/>
  <c r="FV74" i="29" s="1"/>
  <c r="FN74" i="29"/>
  <c r="FP74" i="29" s="1"/>
  <c r="FH74" i="29"/>
  <c r="FJ74" i="29" s="1"/>
  <c r="FB74" i="29"/>
  <c r="FD74" i="29" s="1"/>
  <c r="EV74" i="29"/>
  <c r="EX74" i="29" s="1"/>
  <c r="EP74" i="29"/>
  <c r="ER74" i="29" s="1"/>
  <c r="EJ74" i="29"/>
  <c r="EL74" i="29" s="1"/>
  <c r="ED74" i="29"/>
  <c r="EF74" i="29" s="1"/>
  <c r="DX74" i="29"/>
  <c r="DZ74" i="29" s="1"/>
  <c r="DR74" i="29"/>
  <c r="DT74" i="29" s="1"/>
  <c r="DL74" i="29"/>
  <c r="DN74" i="29" s="1"/>
  <c r="DF74" i="29"/>
  <c r="DH74" i="29" s="1"/>
  <c r="CZ74" i="29"/>
  <c r="DB74" i="29" s="1"/>
  <c r="CT74" i="29"/>
  <c r="CV74" i="29" s="1"/>
  <c r="CN74" i="29"/>
  <c r="CP74" i="29" s="1"/>
  <c r="CH74" i="29"/>
  <c r="CJ74" i="29" s="1"/>
  <c r="CB74" i="29"/>
  <c r="CD74" i="29" s="1"/>
  <c r="BV74" i="29"/>
  <c r="BX74" i="29" s="1"/>
  <c r="BP74" i="29"/>
  <c r="BR74" i="29" s="1"/>
  <c r="BJ74" i="29"/>
  <c r="BL74" i="29" s="1"/>
  <c r="BD74" i="29"/>
  <c r="BF74" i="29" s="1"/>
  <c r="AX74" i="29"/>
  <c r="AZ74" i="29" s="1"/>
  <c r="AR74" i="29"/>
  <c r="AT74" i="29" s="1"/>
  <c r="AL74" i="29"/>
  <c r="AN74" i="29" s="1"/>
  <c r="AF74" i="29"/>
  <c r="AH74" i="29" s="1"/>
  <c r="AJ74" i="29" s="1"/>
  <c r="GL73" i="29"/>
  <c r="GN73" i="29" s="1"/>
  <c r="GF73" i="29"/>
  <c r="GH73" i="29" s="1"/>
  <c r="FZ73" i="29"/>
  <c r="GB73" i="29" s="1"/>
  <c r="FT73" i="29"/>
  <c r="FV73" i="29" s="1"/>
  <c r="FN73" i="29"/>
  <c r="FP73" i="29" s="1"/>
  <c r="FH73" i="29"/>
  <c r="FJ73" i="29" s="1"/>
  <c r="FB73" i="29"/>
  <c r="FD73" i="29" s="1"/>
  <c r="EV73" i="29"/>
  <c r="EX73" i="29" s="1"/>
  <c r="EP73" i="29"/>
  <c r="ER73" i="29" s="1"/>
  <c r="EJ73" i="29"/>
  <c r="EL73" i="29" s="1"/>
  <c r="ED73" i="29"/>
  <c r="EF73" i="29" s="1"/>
  <c r="DX73" i="29"/>
  <c r="DZ73" i="29" s="1"/>
  <c r="DR73" i="29"/>
  <c r="DT73" i="29" s="1"/>
  <c r="DL73" i="29"/>
  <c r="DN73" i="29" s="1"/>
  <c r="DF73" i="29"/>
  <c r="DH73" i="29" s="1"/>
  <c r="CZ73" i="29"/>
  <c r="DB73" i="29" s="1"/>
  <c r="CT73" i="29"/>
  <c r="CV73" i="29" s="1"/>
  <c r="CN73" i="29"/>
  <c r="CP73" i="29" s="1"/>
  <c r="CH73" i="29"/>
  <c r="CJ73" i="29" s="1"/>
  <c r="CB73" i="29"/>
  <c r="CD73" i="29" s="1"/>
  <c r="BV73" i="29"/>
  <c r="BX73" i="29" s="1"/>
  <c r="BP73" i="29"/>
  <c r="BR73" i="29" s="1"/>
  <c r="BJ73" i="29"/>
  <c r="BL73" i="29" s="1"/>
  <c r="BD73" i="29"/>
  <c r="BF73" i="29" s="1"/>
  <c r="AX73" i="29"/>
  <c r="AZ73" i="29" s="1"/>
  <c r="AR73" i="29"/>
  <c r="AT73" i="29" s="1"/>
  <c r="AL73" i="29"/>
  <c r="AN73" i="29" s="1"/>
  <c r="AF73" i="29"/>
  <c r="AH73" i="29" s="1"/>
  <c r="AJ73" i="29" s="1"/>
  <c r="GL72" i="29"/>
  <c r="GN72" i="29" s="1"/>
  <c r="GF72" i="29"/>
  <c r="GH72" i="29" s="1"/>
  <c r="FZ72" i="29"/>
  <c r="GB72" i="29" s="1"/>
  <c r="FT72" i="29"/>
  <c r="FV72" i="29" s="1"/>
  <c r="FN72" i="29"/>
  <c r="FP72" i="29" s="1"/>
  <c r="FH72" i="29"/>
  <c r="FJ72" i="29" s="1"/>
  <c r="FB72" i="29"/>
  <c r="FD72" i="29" s="1"/>
  <c r="EV72" i="29"/>
  <c r="EX72" i="29" s="1"/>
  <c r="EP72" i="29"/>
  <c r="ER72" i="29" s="1"/>
  <c r="EJ72" i="29"/>
  <c r="EL72" i="29" s="1"/>
  <c r="ED72" i="29"/>
  <c r="EF72" i="29" s="1"/>
  <c r="DX72" i="29"/>
  <c r="DZ72" i="29" s="1"/>
  <c r="DR72" i="29"/>
  <c r="DT72" i="29" s="1"/>
  <c r="DL72" i="29"/>
  <c r="DN72" i="29" s="1"/>
  <c r="DF72" i="29"/>
  <c r="DH72" i="29" s="1"/>
  <c r="CZ72" i="29"/>
  <c r="DB72" i="29" s="1"/>
  <c r="CT72" i="29"/>
  <c r="CV72" i="29" s="1"/>
  <c r="CN72" i="29"/>
  <c r="CP72" i="29" s="1"/>
  <c r="CH72" i="29"/>
  <c r="CJ72" i="29" s="1"/>
  <c r="CB72" i="29"/>
  <c r="CD72" i="29" s="1"/>
  <c r="BV72" i="29"/>
  <c r="BX72" i="29" s="1"/>
  <c r="BP72" i="29"/>
  <c r="BR72" i="29" s="1"/>
  <c r="BJ72" i="29"/>
  <c r="BL72" i="29" s="1"/>
  <c r="BD72" i="29"/>
  <c r="BF72" i="29" s="1"/>
  <c r="AX72" i="29"/>
  <c r="AZ72" i="29" s="1"/>
  <c r="AR72" i="29"/>
  <c r="AT72" i="29" s="1"/>
  <c r="AL72" i="29"/>
  <c r="AN72" i="29" s="1"/>
  <c r="AF72" i="29"/>
  <c r="AH72" i="29" s="1"/>
  <c r="Z72" i="29"/>
  <c r="AB72" i="29" s="1"/>
  <c r="AD72" i="29" s="1"/>
  <c r="GL71" i="29"/>
  <c r="GN71" i="29" s="1"/>
  <c r="GF71" i="29"/>
  <c r="GH71" i="29" s="1"/>
  <c r="FZ71" i="29"/>
  <c r="GB71" i="29" s="1"/>
  <c r="FT71" i="29"/>
  <c r="FV71" i="29" s="1"/>
  <c r="FN71" i="29"/>
  <c r="FP71" i="29" s="1"/>
  <c r="FH71" i="29"/>
  <c r="FJ71" i="29" s="1"/>
  <c r="FB71" i="29"/>
  <c r="FD71" i="29" s="1"/>
  <c r="EV71" i="29"/>
  <c r="EX71" i="29" s="1"/>
  <c r="EP71" i="29"/>
  <c r="ER71" i="29" s="1"/>
  <c r="EJ71" i="29"/>
  <c r="EL71" i="29" s="1"/>
  <c r="ED71" i="29"/>
  <c r="EF71" i="29" s="1"/>
  <c r="DX71" i="29"/>
  <c r="DZ71" i="29" s="1"/>
  <c r="DR71" i="29"/>
  <c r="DT71" i="29" s="1"/>
  <c r="DL71" i="29"/>
  <c r="DN71" i="29" s="1"/>
  <c r="DF71" i="29"/>
  <c r="DH71" i="29" s="1"/>
  <c r="CZ71" i="29"/>
  <c r="DB71" i="29" s="1"/>
  <c r="CT71" i="29"/>
  <c r="CV71" i="29" s="1"/>
  <c r="CN71" i="29"/>
  <c r="CP71" i="29" s="1"/>
  <c r="CH71" i="29"/>
  <c r="CJ71" i="29" s="1"/>
  <c r="CB71" i="29"/>
  <c r="CD71" i="29" s="1"/>
  <c r="BV71" i="29"/>
  <c r="BX71" i="29" s="1"/>
  <c r="BP71" i="29"/>
  <c r="BR71" i="29" s="1"/>
  <c r="BJ71" i="29"/>
  <c r="BL71" i="29" s="1"/>
  <c r="BD71" i="29"/>
  <c r="BF71" i="29" s="1"/>
  <c r="AX71" i="29"/>
  <c r="AZ71" i="29" s="1"/>
  <c r="AR71" i="29"/>
  <c r="AT71" i="29" s="1"/>
  <c r="AL71" i="29"/>
  <c r="AN71" i="29" s="1"/>
  <c r="AF71" i="29"/>
  <c r="AH71" i="29" s="1"/>
  <c r="Z71" i="29"/>
  <c r="AB71" i="29" s="1"/>
  <c r="AD71" i="29" s="1"/>
  <c r="GL70" i="29"/>
  <c r="GN70" i="29" s="1"/>
  <c r="GF70" i="29"/>
  <c r="GH70" i="29" s="1"/>
  <c r="FZ70" i="29"/>
  <c r="GB70" i="29" s="1"/>
  <c r="FT70" i="29"/>
  <c r="FV70" i="29" s="1"/>
  <c r="FN70" i="29"/>
  <c r="FP70" i="29" s="1"/>
  <c r="FH70" i="29"/>
  <c r="FJ70" i="29" s="1"/>
  <c r="FB70" i="29"/>
  <c r="FD70" i="29" s="1"/>
  <c r="EV70" i="29"/>
  <c r="EX70" i="29" s="1"/>
  <c r="EP70" i="29"/>
  <c r="ER70" i="29" s="1"/>
  <c r="EJ70" i="29"/>
  <c r="EL70" i="29" s="1"/>
  <c r="ED70" i="29"/>
  <c r="EF70" i="29" s="1"/>
  <c r="DX70" i="29"/>
  <c r="DZ70" i="29" s="1"/>
  <c r="DR70" i="29"/>
  <c r="DT70" i="29" s="1"/>
  <c r="DL70" i="29"/>
  <c r="DN70" i="29" s="1"/>
  <c r="DF70" i="29"/>
  <c r="DH70" i="29" s="1"/>
  <c r="CZ70" i="29"/>
  <c r="DB70" i="29" s="1"/>
  <c r="CT70" i="29"/>
  <c r="CV70" i="29" s="1"/>
  <c r="CN70" i="29"/>
  <c r="CP70" i="29" s="1"/>
  <c r="CH70" i="29"/>
  <c r="CJ70" i="29" s="1"/>
  <c r="CB70" i="29"/>
  <c r="CD70" i="29" s="1"/>
  <c r="BV70" i="29"/>
  <c r="BX70" i="29" s="1"/>
  <c r="BP70" i="29"/>
  <c r="BR70" i="29" s="1"/>
  <c r="BJ70" i="29"/>
  <c r="BL70" i="29" s="1"/>
  <c r="BD70" i="29"/>
  <c r="BF70" i="29" s="1"/>
  <c r="AX70" i="29"/>
  <c r="AZ70" i="29" s="1"/>
  <c r="AR70" i="29"/>
  <c r="AT70" i="29" s="1"/>
  <c r="AL70" i="29"/>
  <c r="AN70" i="29" s="1"/>
  <c r="AF70" i="29"/>
  <c r="AH70" i="29" s="1"/>
  <c r="Z70" i="29"/>
  <c r="AB70" i="29" s="1"/>
  <c r="C70" i="29"/>
  <c r="GL128" i="29"/>
  <c r="GN128" i="29" s="1"/>
  <c r="GF128" i="29"/>
  <c r="GH128" i="29" s="1"/>
  <c r="FZ128" i="29"/>
  <c r="GB128" i="29" s="1"/>
  <c r="FT128" i="29"/>
  <c r="FV128" i="29" s="1"/>
  <c r="FN128" i="29"/>
  <c r="FP128" i="29" s="1"/>
  <c r="FH128" i="29"/>
  <c r="FJ128" i="29" s="1"/>
  <c r="FB128" i="29"/>
  <c r="FD128" i="29" s="1"/>
  <c r="EX128" i="29"/>
  <c r="EP128" i="29"/>
  <c r="ER128" i="29" s="1"/>
  <c r="EJ128" i="29"/>
  <c r="EL128" i="29" s="1"/>
  <c r="ED128" i="29"/>
  <c r="EF128" i="29" s="1"/>
  <c r="DX128" i="29"/>
  <c r="DZ128" i="29" s="1"/>
  <c r="DR128" i="29"/>
  <c r="DT128" i="29" s="1"/>
  <c r="DL128" i="29"/>
  <c r="DN128" i="29" s="1"/>
  <c r="DF128" i="29"/>
  <c r="DH128" i="29" s="1"/>
  <c r="CZ128" i="29"/>
  <c r="DB128" i="29" s="1"/>
  <c r="CT128" i="29"/>
  <c r="CV128" i="29" s="1"/>
  <c r="CN128" i="29"/>
  <c r="CP128" i="29" s="1"/>
  <c r="CH128" i="29"/>
  <c r="CJ128" i="29" s="1"/>
  <c r="CB128" i="29"/>
  <c r="CD128" i="29" s="1"/>
  <c r="BV128" i="29"/>
  <c r="BX128" i="29" s="1"/>
  <c r="BP128" i="29"/>
  <c r="BR128" i="29" s="1"/>
  <c r="BJ128" i="29"/>
  <c r="BL128" i="29" s="1"/>
  <c r="BD128" i="29"/>
  <c r="BF128" i="29" s="1"/>
  <c r="AX128" i="29"/>
  <c r="AZ128" i="29" s="1"/>
  <c r="AR128" i="29"/>
  <c r="AT128" i="29" s="1"/>
  <c r="AL128" i="29"/>
  <c r="AN128" i="29" s="1"/>
  <c r="AF128" i="29"/>
  <c r="AH128" i="29" s="1"/>
  <c r="Z128" i="29"/>
  <c r="AB128" i="29" s="1"/>
  <c r="C128" i="29"/>
  <c r="GL127" i="29"/>
  <c r="GN127" i="29" s="1"/>
  <c r="GF127" i="29"/>
  <c r="GH127" i="29" s="1"/>
  <c r="GB127" i="29"/>
  <c r="FT127" i="29"/>
  <c r="FV127" i="29" s="1"/>
  <c r="FN127" i="29"/>
  <c r="FP127" i="29" s="1"/>
  <c r="FH127" i="29"/>
  <c r="FJ127" i="29" s="1"/>
  <c r="FB127" i="29"/>
  <c r="FD127" i="29" s="1"/>
  <c r="EV127" i="29"/>
  <c r="EX127" i="29" s="1"/>
  <c r="EP127" i="29"/>
  <c r="ER127" i="29" s="1"/>
  <c r="EJ127" i="29"/>
  <c r="EL127" i="29" s="1"/>
  <c r="ED127" i="29"/>
  <c r="EF127" i="29" s="1"/>
  <c r="DX127" i="29"/>
  <c r="DZ127" i="29" s="1"/>
  <c r="DR127" i="29"/>
  <c r="DT127" i="29" s="1"/>
  <c r="DL127" i="29"/>
  <c r="DN127" i="29" s="1"/>
  <c r="DF127" i="29"/>
  <c r="DH127" i="29" s="1"/>
  <c r="CZ127" i="29"/>
  <c r="DB127" i="29" s="1"/>
  <c r="CT127" i="29"/>
  <c r="CV127" i="29" s="1"/>
  <c r="CN127" i="29"/>
  <c r="CP127" i="29" s="1"/>
  <c r="CH127" i="29"/>
  <c r="CJ127" i="29" s="1"/>
  <c r="CB127" i="29"/>
  <c r="CD127" i="29" s="1"/>
  <c r="BV127" i="29"/>
  <c r="BX127" i="29" s="1"/>
  <c r="BP127" i="29"/>
  <c r="BR127" i="29" s="1"/>
  <c r="BJ127" i="29"/>
  <c r="BL127" i="29" s="1"/>
  <c r="BD127" i="29"/>
  <c r="BF127" i="29" s="1"/>
  <c r="AX127" i="29"/>
  <c r="AZ127" i="29" s="1"/>
  <c r="AR127" i="29"/>
  <c r="AT127" i="29" s="1"/>
  <c r="AL127" i="29"/>
  <c r="AN127" i="29" s="1"/>
  <c r="AF127" i="29"/>
  <c r="AH127" i="29" s="1"/>
  <c r="AJ127" i="29" s="1"/>
  <c r="Z127" i="29"/>
  <c r="AB127" i="29" s="1"/>
  <c r="GL126" i="29"/>
  <c r="GN126" i="29" s="1"/>
  <c r="GF126" i="29"/>
  <c r="GH126" i="29" s="1"/>
  <c r="FZ126" i="29"/>
  <c r="GB126" i="29" s="1"/>
  <c r="FT126" i="29"/>
  <c r="FV126" i="29" s="1"/>
  <c r="FN126" i="29"/>
  <c r="FP126" i="29" s="1"/>
  <c r="FH126" i="29"/>
  <c r="FJ126" i="29" s="1"/>
  <c r="FB126" i="29"/>
  <c r="FD126" i="29" s="1"/>
  <c r="EV126" i="29"/>
  <c r="EX126" i="29" s="1"/>
  <c r="EP126" i="29"/>
  <c r="ER126" i="29" s="1"/>
  <c r="EJ126" i="29"/>
  <c r="EL126" i="29" s="1"/>
  <c r="ED126" i="29"/>
  <c r="EF126" i="29" s="1"/>
  <c r="DX126" i="29"/>
  <c r="DZ126" i="29" s="1"/>
  <c r="DR126" i="29"/>
  <c r="DT126" i="29" s="1"/>
  <c r="DL126" i="29"/>
  <c r="DN126" i="29" s="1"/>
  <c r="DF126" i="29"/>
  <c r="DH126" i="29" s="1"/>
  <c r="CZ126" i="29"/>
  <c r="DB126" i="29" s="1"/>
  <c r="CT126" i="29"/>
  <c r="CV126" i="29" s="1"/>
  <c r="CN126" i="29"/>
  <c r="CP126" i="29" s="1"/>
  <c r="CH126" i="29"/>
  <c r="CJ126" i="29" s="1"/>
  <c r="CB126" i="29"/>
  <c r="CD126" i="29" s="1"/>
  <c r="BV126" i="29"/>
  <c r="BX126" i="29" s="1"/>
  <c r="BP126" i="29"/>
  <c r="BR126" i="29" s="1"/>
  <c r="BJ126" i="29"/>
  <c r="BL126" i="29" s="1"/>
  <c r="BD126" i="29"/>
  <c r="BF126" i="29" s="1"/>
  <c r="AX126" i="29"/>
  <c r="AZ126" i="29" s="1"/>
  <c r="AR126" i="29"/>
  <c r="AT126" i="29" s="1"/>
  <c r="AL126" i="29"/>
  <c r="AN126" i="29" s="1"/>
  <c r="AF126" i="29"/>
  <c r="AH126" i="29" s="1"/>
  <c r="Z126" i="29"/>
  <c r="AB126" i="29" s="1"/>
  <c r="AD126" i="29" s="1"/>
  <c r="GL69" i="29"/>
  <c r="GN69" i="29" s="1"/>
  <c r="GF69" i="29"/>
  <c r="GH69" i="29" s="1"/>
  <c r="FZ69" i="29"/>
  <c r="GB69" i="29" s="1"/>
  <c r="FT69" i="29"/>
  <c r="FV69" i="29" s="1"/>
  <c r="FN69" i="29"/>
  <c r="FP69" i="29" s="1"/>
  <c r="FH69" i="29"/>
  <c r="FJ69" i="29" s="1"/>
  <c r="FB69" i="29"/>
  <c r="FD69" i="29" s="1"/>
  <c r="EV69" i="29"/>
  <c r="EX69" i="29" s="1"/>
  <c r="EP69" i="29"/>
  <c r="ER69" i="29" s="1"/>
  <c r="EJ69" i="29"/>
  <c r="EL69" i="29" s="1"/>
  <c r="ED69" i="29"/>
  <c r="EF69" i="29" s="1"/>
  <c r="DX69" i="29"/>
  <c r="DZ69" i="29" s="1"/>
  <c r="DR69" i="29"/>
  <c r="DT69" i="29" s="1"/>
  <c r="DL69" i="29"/>
  <c r="DN69" i="29" s="1"/>
  <c r="DF69" i="29"/>
  <c r="DH69" i="29" s="1"/>
  <c r="CZ69" i="29"/>
  <c r="DB69" i="29" s="1"/>
  <c r="CT69" i="29"/>
  <c r="CV69" i="29" s="1"/>
  <c r="CN69" i="29"/>
  <c r="CP69" i="29" s="1"/>
  <c r="CH69" i="29"/>
  <c r="CJ69" i="29" s="1"/>
  <c r="CB69" i="29"/>
  <c r="CD69" i="29" s="1"/>
  <c r="BV69" i="29"/>
  <c r="BX69" i="29" s="1"/>
  <c r="BP69" i="29"/>
  <c r="BR69" i="29" s="1"/>
  <c r="BJ69" i="29"/>
  <c r="BL69" i="29" s="1"/>
  <c r="BD69" i="29"/>
  <c r="BF69" i="29" s="1"/>
  <c r="AX69" i="29"/>
  <c r="AZ69" i="29" s="1"/>
  <c r="AR69" i="29"/>
  <c r="AT69" i="29" s="1"/>
  <c r="AL69" i="29"/>
  <c r="AN69" i="29" s="1"/>
  <c r="AF69" i="29"/>
  <c r="AH69" i="29" s="1"/>
  <c r="AJ69" i="29" s="1"/>
  <c r="GL68" i="29"/>
  <c r="GN68" i="29" s="1"/>
  <c r="GF68" i="29"/>
  <c r="GH68" i="29" s="1"/>
  <c r="FZ68" i="29"/>
  <c r="GB68" i="29" s="1"/>
  <c r="FT68" i="29"/>
  <c r="FV68" i="29" s="1"/>
  <c r="FN68" i="29"/>
  <c r="FP68" i="29" s="1"/>
  <c r="FH68" i="29"/>
  <c r="FJ68" i="29" s="1"/>
  <c r="FB68" i="29"/>
  <c r="FD68" i="29" s="1"/>
  <c r="EV68" i="29"/>
  <c r="EX68" i="29" s="1"/>
  <c r="EP68" i="29"/>
  <c r="ER68" i="29" s="1"/>
  <c r="EJ68" i="29"/>
  <c r="EL68" i="29" s="1"/>
  <c r="ED68" i="29"/>
  <c r="EF68" i="29" s="1"/>
  <c r="DX68" i="29"/>
  <c r="DZ68" i="29" s="1"/>
  <c r="DR68" i="29"/>
  <c r="DT68" i="29" s="1"/>
  <c r="DL68" i="29"/>
  <c r="DN68" i="29" s="1"/>
  <c r="DF68" i="29"/>
  <c r="DH68" i="29" s="1"/>
  <c r="CZ68" i="29"/>
  <c r="DB68" i="29" s="1"/>
  <c r="CT68" i="29"/>
  <c r="CV68" i="29" s="1"/>
  <c r="CN68" i="29"/>
  <c r="CP68" i="29" s="1"/>
  <c r="CH68" i="29"/>
  <c r="CJ68" i="29" s="1"/>
  <c r="CB68" i="29"/>
  <c r="CD68" i="29" s="1"/>
  <c r="BV68" i="29"/>
  <c r="BX68" i="29" s="1"/>
  <c r="BP68" i="29"/>
  <c r="BR68" i="29" s="1"/>
  <c r="BJ68" i="29"/>
  <c r="BL68" i="29" s="1"/>
  <c r="BD68" i="29"/>
  <c r="BF68" i="29" s="1"/>
  <c r="AX68" i="29"/>
  <c r="AZ68" i="29" s="1"/>
  <c r="AR68" i="29"/>
  <c r="AT68" i="29" s="1"/>
  <c r="AL68" i="29"/>
  <c r="AN68" i="29" s="1"/>
  <c r="AF68" i="29"/>
  <c r="AH68" i="29" s="1"/>
  <c r="AJ68" i="29" s="1"/>
  <c r="GL67" i="29"/>
  <c r="GN67" i="29" s="1"/>
  <c r="GF67" i="29"/>
  <c r="GH67" i="29" s="1"/>
  <c r="FZ67" i="29"/>
  <c r="GB67" i="29" s="1"/>
  <c r="FT67" i="29"/>
  <c r="FV67" i="29" s="1"/>
  <c r="FN67" i="29"/>
  <c r="FP67" i="29" s="1"/>
  <c r="FH67" i="29"/>
  <c r="FJ67" i="29" s="1"/>
  <c r="FB67" i="29"/>
  <c r="FD67" i="29" s="1"/>
  <c r="EV67" i="29"/>
  <c r="EX67" i="29" s="1"/>
  <c r="EP67" i="29"/>
  <c r="ER67" i="29" s="1"/>
  <c r="EJ67" i="29"/>
  <c r="EL67" i="29" s="1"/>
  <c r="ED67" i="29"/>
  <c r="EF67" i="29" s="1"/>
  <c r="DX67" i="29"/>
  <c r="DZ67" i="29" s="1"/>
  <c r="DR67" i="29"/>
  <c r="DT67" i="29" s="1"/>
  <c r="DL67" i="29"/>
  <c r="DN67" i="29" s="1"/>
  <c r="DF67" i="29"/>
  <c r="DH67" i="29" s="1"/>
  <c r="CZ67" i="29"/>
  <c r="DB67" i="29" s="1"/>
  <c r="CT67" i="29"/>
  <c r="CV67" i="29" s="1"/>
  <c r="CN67" i="29"/>
  <c r="CP67" i="29" s="1"/>
  <c r="CH67" i="29"/>
  <c r="CJ67" i="29" s="1"/>
  <c r="CB67" i="29"/>
  <c r="CD67" i="29" s="1"/>
  <c r="BV67" i="29"/>
  <c r="BX67" i="29" s="1"/>
  <c r="BP67" i="29"/>
  <c r="BR67" i="29" s="1"/>
  <c r="BJ67" i="29"/>
  <c r="BL67" i="29" s="1"/>
  <c r="BD67" i="29"/>
  <c r="BF67" i="29" s="1"/>
  <c r="AX67" i="29"/>
  <c r="AZ67" i="29" s="1"/>
  <c r="AR67" i="29"/>
  <c r="AT67" i="29" s="1"/>
  <c r="AL67" i="29"/>
  <c r="AN67" i="29" s="1"/>
  <c r="AF67" i="29"/>
  <c r="AH67" i="29" s="1"/>
  <c r="Z67" i="29"/>
  <c r="AB67" i="29" s="1"/>
  <c r="AD67" i="29" s="1"/>
  <c r="GL123" i="29"/>
  <c r="GN123" i="29" s="1"/>
  <c r="GF123" i="29"/>
  <c r="GH123" i="29" s="1"/>
  <c r="FZ123" i="29"/>
  <c r="GB123" i="29" s="1"/>
  <c r="FT123" i="29"/>
  <c r="FV123" i="29" s="1"/>
  <c r="FN123" i="29"/>
  <c r="FP123" i="29" s="1"/>
  <c r="FH123" i="29"/>
  <c r="FJ123" i="29" s="1"/>
  <c r="FB123" i="29"/>
  <c r="FD123" i="29" s="1"/>
  <c r="EV123" i="29"/>
  <c r="EX123" i="29" s="1"/>
  <c r="EP123" i="29"/>
  <c r="ER123" i="29" s="1"/>
  <c r="EJ123" i="29"/>
  <c r="EL123" i="29" s="1"/>
  <c r="ED123" i="29"/>
  <c r="EF123" i="29" s="1"/>
  <c r="DX123" i="29"/>
  <c r="DZ123" i="29" s="1"/>
  <c r="DR123" i="29"/>
  <c r="DT123" i="29" s="1"/>
  <c r="DL123" i="29"/>
  <c r="DN123" i="29" s="1"/>
  <c r="DF123" i="29"/>
  <c r="DH123" i="29" s="1"/>
  <c r="CZ123" i="29"/>
  <c r="DB123" i="29" s="1"/>
  <c r="CT123" i="29"/>
  <c r="CV123" i="29" s="1"/>
  <c r="CN123" i="29"/>
  <c r="CP123" i="29" s="1"/>
  <c r="CH123" i="29"/>
  <c r="CJ123" i="29" s="1"/>
  <c r="CB123" i="29"/>
  <c r="CD123" i="29" s="1"/>
  <c r="BV123" i="29"/>
  <c r="BX123" i="29" s="1"/>
  <c r="BP123" i="29"/>
  <c r="BR123" i="29" s="1"/>
  <c r="BJ123" i="29"/>
  <c r="BL123" i="29" s="1"/>
  <c r="BD123" i="29"/>
  <c r="BF123" i="29" s="1"/>
  <c r="AX123" i="29"/>
  <c r="AZ123" i="29" s="1"/>
  <c r="AR123" i="29"/>
  <c r="AT123" i="29" s="1"/>
  <c r="AL123" i="29"/>
  <c r="AN123" i="29" s="1"/>
  <c r="AF123" i="29"/>
  <c r="AH123" i="29" s="1"/>
  <c r="Z123" i="29"/>
  <c r="AB123" i="29" s="1"/>
  <c r="AD123" i="29" s="1"/>
  <c r="GL66" i="29"/>
  <c r="GN66" i="29" s="1"/>
  <c r="GF66" i="29"/>
  <c r="GH66" i="29" s="1"/>
  <c r="FZ66" i="29"/>
  <c r="GB66" i="29" s="1"/>
  <c r="FT66" i="29"/>
  <c r="FV66" i="29" s="1"/>
  <c r="FN66" i="29"/>
  <c r="FP66" i="29" s="1"/>
  <c r="FH66" i="29"/>
  <c r="FJ66" i="29" s="1"/>
  <c r="FB66" i="29"/>
  <c r="FD66" i="29" s="1"/>
  <c r="EV66" i="29"/>
  <c r="EX66" i="29" s="1"/>
  <c r="EP66" i="29"/>
  <c r="ER66" i="29" s="1"/>
  <c r="EJ66" i="29"/>
  <c r="EL66" i="29" s="1"/>
  <c r="ED66" i="29"/>
  <c r="EF66" i="29" s="1"/>
  <c r="DX66" i="29"/>
  <c r="DZ66" i="29" s="1"/>
  <c r="DR66" i="29"/>
  <c r="DT66" i="29" s="1"/>
  <c r="DL66" i="29"/>
  <c r="DN66" i="29" s="1"/>
  <c r="DF66" i="29"/>
  <c r="DH66" i="29" s="1"/>
  <c r="CZ66" i="29"/>
  <c r="DB66" i="29" s="1"/>
  <c r="CT66" i="29"/>
  <c r="CV66" i="29" s="1"/>
  <c r="CN66" i="29"/>
  <c r="CP66" i="29" s="1"/>
  <c r="CH66" i="29"/>
  <c r="CJ66" i="29" s="1"/>
  <c r="CB66" i="29"/>
  <c r="CD66" i="29" s="1"/>
  <c r="BV66" i="29"/>
  <c r="BX66" i="29" s="1"/>
  <c r="BP66" i="29"/>
  <c r="BR66" i="29" s="1"/>
  <c r="BJ66" i="29"/>
  <c r="BL66" i="29" s="1"/>
  <c r="BD66" i="29"/>
  <c r="BF66" i="29" s="1"/>
  <c r="AX66" i="29"/>
  <c r="AZ66" i="29" s="1"/>
  <c r="AR66" i="29"/>
  <c r="AT66" i="29" s="1"/>
  <c r="AL66" i="29"/>
  <c r="AN66" i="29" s="1"/>
  <c r="AF66" i="29"/>
  <c r="AH66" i="29" s="1"/>
  <c r="Z66" i="29"/>
  <c r="AB66" i="29" s="1"/>
  <c r="AD66" i="29" s="1"/>
  <c r="GL65" i="29"/>
  <c r="GN65" i="29" s="1"/>
  <c r="GF65" i="29"/>
  <c r="GH65" i="29" s="1"/>
  <c r="FZ65" i="29"/>
  <c r="GB65" i="29" s="1"/>
  <c r="FT65" i="29"/>
  <c r="FV65" i="29" s="1"/>
  <c r="FN65" i="29"/>
  <c r="FP65" i="29" s="1"/>
  <c r="FH65" i="29"/>
  <c r="FJ65" i="29" s="1"/>
  <c r="FB65" i="29"/>
  <c r="FD65" i="29" s="1"/>
  <c r="EV65" i="29"/>
  <c r="EX65" i="29" s="1"/>
  <c r="EP65" i="29"/>
  <c r="ER65" i="29" s="1"/>
  <c r="EJ65" i="29"/>
  <c r="EL65" i="29" s="1"/>
  <c r="ED65" i="29"/>
  <c r="EF65" i="29" s="1"/>
  <c r="DX65" i="29"/>
  <c r="DZ65" i="29" s="1"/>
  <c r="DR65" i="29"/>
  <c r="DT65" i="29" s="1"/>
  <c r="DL65" i="29"/>
  <c r="DN65" i="29" s="1"/>
  <c r="DF65" i="29"/>
  <c r="DH65" i="29" s="1"/>
  <c r="CZ65" i="29"/>
  <c r="DB65" i="29" s="1"/>
  <c r="CT65" i="29"/>
  <c r="CV65" i="29" s="1"/>
  <c r="CN65" i="29"/>
  <c r="CP65" i="29" s="1"/>
  <c r="CH65" i="29"/>
  <c r="CJ65" i="29" s="1"/>
  <c r="CB65" i="29"/>
  <c r="CD65" i="29" s="1"/>
  <c r="BV65" i="29"/>
  <c r="BX65" i="29" s="1"/>
  <c r="BP65" i="29"/>
  <c r="BR65" i="29" s="1"/>
  <c r="BJ65" i="29"/>
  <c r="BL65" i="29" s="1"/>
  <c r="BD65" i="29"/>
  <c r="BF65" i="29" s="1"/>
  <c r="AX65" i="29"/>
  <c r="AZ65" i="29" s="1"/>
  <c r="AR65" i="29"/>
  <c r="AT65" i="29" s="1"/>
  <c r="AL65" i="29"/>
  <c r="AN65" i="29" s="1"/>
  <c r="AF65" i="29"/>
  <c r="AH65" i="29" s="1"/>
  <c r="Z65" i="29"/>
  <c r="AB65" i="29" s="1"/>
  <c r="AD65" i="29" s="1"/>
  <c r="GL64" i="29"/>
  <c r="GN64" i="29" s="1"/>
  <c r="GF64" i="29"/>
  <c r="GH64" i="29" s="1"/>
  <c r="FZ64" i="29"/>
  <c r="GB64" i="29" s="1"/>
  <c r="FT64" i="29"/>
  <c r="FV64" i="29" s="1"/>
  <c r="FN64" i="29"/>
  <c r="FP64" i="29" s="1"/>
  <c r="FH64" i="29"/>
  <c r="FJ64" i="29" s="1"/>
  <c r="FB64" i="29"/>
  <c r="FD64" i="29" s="1"/>
  <c r="EV64" i="29"/>
  <c r="EX64" i="29" s="1"/>
  <c r="EP64" i="29"/>
  <c r="ER64" i="29" s="1"/>
  <c r="EJ64" i="29"/>
  <c r="EL64" i="29" s="1"/>
  <c r="ED64" i="29"/>
  <c r="EF64" i="29" s="1"/>
  <c r="DX64" i="29"/>
  <c r="DZ64" i="29" s="1"/>
  <c r="DR64" i="29"/>
  <c r="DT64" i="29" s="1"/>
  <c r="DL64" i="29"/>
  <c r="DN64" i="29" s="1"/>
  <c r="DF64" i="29"/>
  <c r="DH64" i="29" s="1"/>
  <c r="CZ64" i="29"/>
  <c r="DB64" i="29" s="1"/>
  <c r="CT64" i="29"/>
  <c r="CV64" i="29" s="1"/>
  <c r="CN64" i="29"/>
  <c r="CP64" i="29" s="1"/>
  <c r="CH64" i="29"/>
  <c r="CJ64" i="29" s="1"/>
  <c r="CB64" i="29"/>
  <c r="CD64" i="29" s="1"/>
  <c r="BV64" i="29"/>
  <c r="BX64" i="29" s="1"/>
  <c r="BP64" i="29"/>
  <c r="BR64" i="29" s="1"/>
  <c r="BJ64" i="29"/>
  <c r="BL64" i="29" s="1"/>
  <c r="BD64" i="29"/>
  <c r="BF64" i="29" s="1"/>
  <c r="AX64" i="29"/>
  <c r="AZ64" i="29" s="1"/>
  <c r="AR64" i="29"/>
  <c r="AT64" i="29" s="1"/>
  <c r="AL64" i="29"/>
  <c r="AN64" i="29" s="1"/>
  <c r="AF64" i="29"/>
  <c r="AH64" i="29" s="1"/>
  <c r="AJ64" i="29" s="1"/>
  <c r="GL63" i="29"/>
  <c r="GN63" i="29" s="1"/>
  <c r="GF63" i="29"/>
  <c r="GH63" i="29" s="1"/>
  <c r="FZ63" i="29"/>
  <c r="GB63" i="29" s="1"/>
  <c r="FT63" i="29"/>
  <c r="FV63" i="29" s="1"/>
  <c r="FN63" i="29"/>
  <c r="FP63" i="29" s="1"/>
  <c r="FH63" i="29"/>
  <c r="FJ63" i="29" s="1"/>
  <c r="FB63" i="29"/>
  <c r="FD63" i="29" s="1"/>
  <c r="EV63" i="29"/>
  <c r="EX63" i="29" s="1"/>
  <c r="EP63" i="29"/>
  <c r="ER63" i="29" s="1"/>
  <c r="EJ63" i="29"/>
  <c r="EL63" i="29" s="1"/>
  <c r="ED63" i="29"/>
  <c r="EF63" i="29" s="1"/>
  <c r="DX63" i="29"/>
  <c r="DZ63" i="29" s="1"/>
  <c r="DR63" i="29"/>
  <c r="DT63" i="29" s="1"/>
  <c r="DL63" i="29"/>
  <c r="DN63" i="29" s="1"/>
  <c r="DF63" i="29"/>
  <c r="DH63" i="29" s="1"/>
  <c r="CZ63" i="29"/>
  <c r="DB63" i="29" s="1"/>
  <c r="CT63" i="29"/>
  <c r="CV63" i="29" s="1"/>
  <c r="CN63" i="29"/>
  <c r="CP63" i="29" s="1"/>
  <c r="CH63" i="29"/>
  <c r="CJ63" i="29" s="1"/>
  <c r="CB63" i="29"/>
  <c r="CD63" i="29" s="1"/>
  <c r="BV63" i="29"/>
  <c r="BX63" i="29" s="1"/>
  <c r="BP63" i="29"/>
  <c r="BR63" i="29" s="1"/>
  <c r="BJ63" i="29"/>
  <c r="BL63" i="29" s="1"/>
  <c r="BD63" i="29"/>
  <c r="BF63" i="29" s="1"/>
  <c r="AX63" i="29"/>
  <c r="AZ63" i="29" s="1"/>
  <c r="AR63" i="29"/>
  <c r="AT63" i="29" s="1"/>
  <c r="AL63" i="29"/>
  <c r="AN63" i="29" s="1"/>
  <c r="AF63" i="29"/>
  <c r="AH63" i="29" s="1"/>
  <c r="AJ63" i="29" s="1"/>
  <c r="GL62" i="29"/>
  <c r="GN62" i="29" s="1"/>
  <c r="GF62" i="29"/>
  <c r="GH62" i="29" s="1"/>
  <c r="FZ62" i="29"/>
  <c r="GB62" i="29" s="1"/>
  <c r="FT62" i="29"/>
  <c r="FV62" i="29" s="1"/>
  <c r="FN62" i="29"/>
  <c r="FP62" i="29" s="1"/>
  <c r="FH62" i="29"/>
  <c r="FJ62" i="29" s="1"/>
  <c r="FB62" i="29"/>
  <c r="FD62" i="29" s="1"/>
  <c r="EV62" i="29"/>
  <c r="EX62" i="29" s="1"/>
  <c r="EP62" i="29"/>
  <c r="ER62" i="29" s="1"/>
  <c r="EJ62" i="29"/>
  <c r="EL62" i="29" s="1"/>
  <c r="ED62" i="29"/>
  <c r="EF62" i="29" s="1"/>
  <c r="DX62" i="29"/>
  <c r="DZ62" i="29" s="1"/>
  <c r="DR62" i="29"/>
  <c r="DT62" i="29" s="1"/>
  <c r="DL62" i="29"/>
  <c r="DN62" i="29" s="1"/>
  <c r="DF62" i="29"/>
  <c r="DH62" i="29" s="1"/>
  <c r="CZ62" i="29"/>
  <c r="DB62" i="29" s="1"/>
  <c r="CT62" i="29"/>
  <c r="CV62" i="29" s="1"/>
  <c r="CN62" i="29"/>
  <c r="CP62" i="29" s="1"/>
  <c r="CH62" i="29"/>
  <c r="CJ62" i="29" s="1"/>
  <c r="CB62" i="29"/>
  <c r="CD62" i="29" s="1"/>
  <c r="BV62" i="29"/>
  <c r="BX62" i="29" s="1"/>
  <c r="BP62" i="29"/>
  <c r="BR62" i="29" s="1"/>
  <c r="BJ62" i="29"/>
  <c r="BL62" i="29" s="1"/>
  <c r="BD62" i="29"/>
  <c r="BF62" i="29" s="1"/>
  <c r="AX62" i="29"/>
  <c r="AZ62" i="29" s="1"/>
  <c r="AR62" i="29"/>
  <c r="AT62" i="29" s="1"/>
  <c r="AL62" i="29"/>
  <c r="AN62" i="29" s="1"/>
  <c r="AF62" i="29"/>
  <c r="AH62" i="29" s="1"/>
  <c r="AJ62" i="29" s="1"/>
  <c r="GL61" i="29"/>
  <c r="GN61" i="29" s="1"/>
  <c r="GF61" i="29"/>
  <c r="GH61" i="29" s="1"/>
  <c r="FZ61" i="29"/>
  <c r="GB61" i="29" s="1"/>
  <c r="FT61" i="29"/>
  <c r="FV61" i="29" s="1"/>
  <c r="FN61" i="29"/>
  <c r="FP61" i="29" s="1"/>
  <c r="FH61" i="29"/>
  <c r="FJ61" i="29" s="1"/>
  <c r="FB61" i="29"/>
  <c r="FD61" i="29" s="1"/>
  <c r="EV61" i="29"/>
  <c r="EX61" i="29" s="1"/>
  <c r="EP61" i="29"/>
  <c r="ER61" i="29" s="1"/>
  <c r="EJ61" i="29"/>
  <c r="EL61" i="29" s="1"/>
  <c r="ED61" i="29"/>
  <c r="EF61" i="29" s="1"/>
  <c r="DX61" i="29"/>
  <c r="DZ61" i="29" s="1"/>
  <c r="DR61" i="29"/>
  <c r="DT61" i="29" s="1"/>
  <c r="DL61" i="29"/>
  <c r="DN61" i="29" s="1"/>
  <c r="DF61" i="29"/>
  <c r="DH61" i="29" s="1"/>
  <c r="CZ61" i="29"/>
  <c r="DB61" i="29" s="1"/>
  <c r="CT61" i="29"/>
  <c r="CV61" i="29" s="1"/>
  <c r="CN61" i="29"/>
  <c r="CP61" i="29" s="1"/>
  <c r="CH61" i="29"/>
  <c r="CJ61" i="29" s="1"/>
  <c r="CB61" i="29"/>
  <c r="CD61" i="29" s="1"/>
  <c r="BV61" i="29"/>
  <c r="BX61" i="29" s="1"/>
  <c r="BP61" i="29"/>
  <c r="BR61" i="29" s="1"/>
  <c r="BJ61" i="29"/>
  <c r="BL61" i="29" s="1"/>
  <c r="BD61" i="29"/>
  <c r="BF61" i="29" s="1"/>
  <c r="AX61" i="29"/>
  <c r="AZ61" i="29" s="1"/>
  <c r="AR61" i="29"/>
  <c r="AT61" i="29" s="1"/>
  <c r="AL61" i="29"/>
  <c r="AN61" i="29" s="1"/>
  <c r="AF61" i="29"/>
  <c r="AH61" i="29" s="1"/>
  <c r="Z61" i="29"/>
  <c r="AB61" i="29" s="1"/>
  <c r="AD61" i="29" s="1"/>
  <c r="GL60" i="29"/>
  <c r="GN60" i="29" s="1"/>
  <c r="GF60" i="29"/>
  <c r="GH60" i="29" s="1"/>
  <c r="FZ60" i="29"/>
  <c r="GB60" i="29" s="1"/>
  <c r="FT60" i="29"/>
  <c r="FV60" i="29" s="1"/>
  <c r="FN60" i="29"/>
  <c r="FP60" i="29" s="1"/>
  <c r="FH60" i="29"/>
  <c r="FJ60" i="29" s="1"/>
  <c r="FB60" i="29"/>
  <c r="FD60" i="29" s="1"/>
  <c r="EV60" i="29"/>
  <c r="EX60" i="29" s="1"/>
  <c r="EP60" i="29"/>
  <c r="ER60" i="29" s="1"/>
  <c r="EJ60" i="29"/>
  <c r="EL60" i="29" s="1"/>
  <c r="ED60" i="29"/>
  <c r="EF60" i="29" s="1"/>
  <c r="DX60" i="29"/>
  <c r="DZ60" i="29" s="1"/>
  <c r="DR60" i="29"/>
  <c r="DT60" i="29" s="1"/>
  <c r="DL60" i="29"/>
  <c r="DN60" i="29" s="1"/>
  <c r="DF60" i="29"/>
  <c r="DH60" i="29" s="1"/>
  <c r="CZ60" i="29"/>
  <c r="DB60" i="29" s="1"/>
  <c r="CT60" i="29"/>
  <c r="CV60" i="29" s="1"/>
  <c r="CN60" i="29"/>
  <c r="CP60" i="29" s="1"/>
  <c r="CH60" i="29"/>
  <c r="CJ60" i="29" s="1"/>
  <c r="CB60" i="29"/>
  <c r="CD60" i="29" s="1"/>
  <c r="BV60" i="29"/>
  <c r="BX60" i="29" s="1"/>
  <c r="BP60" i="29"/>
  <c r="BR60" i="29" s="1"/>
  <c r="BJ60" i="29"/>
  <c r="BL60" i="29" s="1"/>
  <c r="BD60" i="29"/>
  <c r="BF60" i="29" s="1"/>
  <c r="AX60" i="29"/>
  <c r="AZ60" i="29" s="1"/>
  <c r="AR60" i="29"/>
  <c r="AT60" i="29" s="1"/>
  <c r="AL60" i="29"/>
  <c r="AN60" i="29" s="1"/>
  <c r="AF60" i="29"/>
  <c r="AH60" i="29" s="1"/>
  <c r="Z60" i="29"/>
  <c r="AB60" i="29" s="1"/>
  <c r="AD60" i="29" s="1"/>
  <c r="GL121" i="29"/>
  <c r="GN121" i="29" s="1"/>
  <c r="GF121" i="29"/>
  <c r="GH121" i="29" s="1"/>
  <c r="FZ121" i="29"/>
  <c r="GB121" i="29" s="1"/>
  <c r="FT121" i="29"/>
  <c r="FV121" i="29" s="1"/>
  <c r="FN121" i="29"/>
  <c r="FP121" i="29" s="1"/>
  <c r="FH121" i="29"/>
  <c r="FJ121" i="29" s="1"/>
  <c r="FB121" i="29"/>
  <c r="FD121" i="29" s="1"/>
  <c r="EV121" i="29"/>
  <c r="EX121" i="29" s="1"/>
  <c r="EP121" i="29"/>
  <c r="ER121" i="29" s="1"/>
  <c r="EJ121" i="29"/>
  <c r="EL121" i="29" s="1"/>
  <c r="ED121" i="29"/>
  <c r="EF121" i="29" s="1"/>
  <c r="DX121" i="29"/>
  <c r="DZ121" i="29" s="1"/>
  <c r="DR121" i="29"/>
  <c r="DT121" i="29" s="1"/>
  <c r="DL121" i="29"/>
  <c r="DN121" i="29" s="1"/>
  <c r="DF121" i="29"/>
  <c r="DH121" i="29" s="1"/>
  <c r="CZ121" i="29"/>
  <c r="DB121" i="29" s="1"/>
  <c r="CT121" i="29"/>
  <c r="CV121" i="29" s="1"/>
  <c r="CN121" i="29"/>
  <c r="CP121" i="29" s="1"/>
  <c r="CH121" i="29"/>
  <c r="CJ121" i="29" s="1"/>
  <c r="CB121" i="29"/>
  <c r="CD121" i="29" s="1"/>
  <c r="BV121" i="29"/>
  <c r="BX121" i="29" s="1"/>
  <c r="BP121" i="29"/>
  <c r="BR121" i="29" s="1"/>
  <c r="BJ121" i="29"/>
  <c r="BL121" i="29" s="1"/>
  <c r="BD121" i="29"/>
  <c r="BF121" i="29" s="1"/>
  <c r="AX121" i="29"/>
  <c r="AZ121" i="29" s="1"/>
  <c r="AR121" i="29"/>
  <c r="AT121" i="29" s="1"/>
  <c r="AL121" i="29"/>
  <c r="AN121" i="29" s="1"/>
  <c r="AF121" i="29"/>
  <c r="AH121" i="29" s="1"/>
  <c r="AJ121" i="29" s="1"/>
  <c r="GL59" i="29"/>
  <c r="GN59" i="29" s="1"/>
  <c r="GF59" i="29"/>
  <c r="GH59" i="29" s="1"/>
  <c r="FZ59" i="29"/>
  <c r="GB59" i="29" s="1"/>
  <c r="FT59" i="29"/>
  <c r="FV59" i="29" s="1"/>
  <c r="FN59" i="29"/>
  <c r="FP59" i="29" s="1"/>
  <c r="FH59" i="29"/>
  <c r="FJ59" i="29" s="1"/>
  <c r="FB59" i="29"/>
  <c r="FD59" i="29" s="1"/>
  <c r="EV59" i="29"/>
  <c r="EX59" i="29" s="1"/>
  <c r="EP59" i="29"/>
  <c r="ER59" i="29" s="1"/>
  <c r="EJ59" i="29"/>
  <c r="EL59" i="29" s="1"/>
  <c r="ED59" i="29"/>
  <c r="EF59" i="29" s="1"/>
  <c r="DX59" i="29"/>
  <c r="DZ59" i="29" s="1"/>
  <c r="DR59" i="29"/>
  <c r="DT59" i="29" s="1"/>
  <c r="DL59" i="29"/>
  <c r="DN59" i="29" s="1"/>
  <c r="DF59" i="29"/>
  <c r="DH59" i="29" s="1"/>
  <c r="CZ59" i="29"/>
  <c r="DB59" i="29" s="1"/>
  <c r="CT59" i="29"/>
  <c r="CV59" i="29" s="1"/>
  <c r="CN59" i="29"/>
  <c r="CP59" i="29" s="1"/>
  <c r="CH59" i="29"/>
  <c r="CJ59" i="29" s="1"/>
  <c r="CB59" i="29"/>
  <c r="CD59" i="29" s="1"/>
  <c r="BV59" i="29"/>
  <c r="BX59" i="29" s="1"/>
  <c r="BP59" i="29"/>
  <c r="BR59" i="29" s="1"/>
  <c r="BJ59" i="29"/>
  <c r="BL59" i="29" s="1"/>
  <c r="BD59" i="29"/>
  <c r="BF59" i="29" s="1"/>
  <c r="AX59" i="29"/>
  <c r="AZ59" i="29" s="1"/>
  <c r="AR59" i="29"/>
  <c r="AT59" i="29" s="1"/>
  <c r="AL59" i="29"/>
  <c r="AN59" i="29" s="1"/>
  <c r="AF59" i="29"/>
  <c r="AH59" i="29" s="1"/>
  <c r="Z59" i="29"/>
  <c r="AB59" i="29" s="1"/>
  <c r="AD59" i="29" s="1"/>
  <c r="GL58" i="29"/>
  <c r="GN58" i="29" s="1"/>
  <c r="GF58" i="29"/>
  <c r="GH58" i="29" s="1"/>
  <c r="FZ58" i="29"/>
  <c r="GB58" i="29" s="1"/>
  <c r="FX58" i="29"/>
  <c r="FT58" i="29"/>
  <c r="FV58" i="29" s="1"/>
  <c r="FN58" i="29"/>
  <c r="FP58" i="29" s="1"/>
  <c r="FH58" i="29"/>
  <c r="FJ58" i="29" s="1"/>
  <c r="FB58" i="29"/>
  <c r="FD58" i="29" s="1"/>
  <c r="EV58" i="29"/>
  <c r="EX58" i="29" s="1"/>
  <c r="EP58" i="29"/>
  <c r="ER58" i="29" s="1"/>
  <c r="EJ58" i="29"/>
  <c r="EL58" i="29" s="1"/>
  <c r="ED58" i="29"/>
  <c r="EF58" i="29" s="1"/>
  <c r="DX58" i="29"/>
  <c r="DZ58" i="29" s="1"/>
  <c r="DR58" i="29"/>
  <c r="DT58" i="29" s="1"/>
  <c r="DL58" i="29"/>
  <c r="DN58" i="29" s="1"/>
  <c r="DF58" i="29"/>
  <c r="DH58" i="29" s="1"/>
  <c r="CZ58" i="29"/>
  <c r="DB58" i="29" s="1"/>
  <c r="CT58" i="29"/>
  <c r="CV58" i="29" s="1"/>
  <c r="CN58" i="29"/>
  <c r="CP58" i="29" s="1"/>
  <c r="CH58" i="29"/>
  <c r="CJ58" i="29" s="1"/>
  <c r="CB58" i="29"/>
  <c r="CD58" i="29" s="1"/>
  <c r="BV58" i="29"/>
  <c r="BX58" i="29" s="1"/>
  <c r="BP58" i="29"/>
  <c r="BR58" i="29" s="1"/>
  <c r="BJ58" i="29"/>
  <c r="BL58" i="29" s="1"/>
  <c r="BD58" i="29"/>
  <c r="BF58" i="29" s="1"/>
  <c r="AX58" i="29"/>
  <c r="AZ58" i="29" s="1"/>
  <c r="AR58" i="29"/>
  <c r="AT58" i="29" s="1"/>
  <c r="AL58" i="29"/>
  <c r="AN58" i="29" s="1"/>
  <c r="AF58" i="29"/>
  <c r="AH58" i="29" s="1"/>
  <c r="AJ58" i="29" s="1"/>
  <c r="GL57" i="29"/>
  <c r="GN57" i="29" s="1"/>
  <c r="GF57" i="29"/>
  <c r="GH57" i="29" s="1"/>
  <c r="FZ57" i="29"/>
  <c r="GB57" i="29" s="1"/>
  <c r="FT57" i="29"/>
  <c r="FV57" i="29" s="1"/>
  <c r="FN57" i="29"/>
  <c r="FP57" i="29" s="1"/>
  <c r="FH57" i="29"/>
  <c r="FJ57" i="29" s="1"/>
  <c r="FB57" i="29"/>
  <c r="FD57" i="29" s="1"/>
  <c r="EV57" i="29"/>
  <c r="EX57" i="29" s="1"/>
  <c r="EP57" i="29"/>
  <c r="ER57" i="29" s="1"/>
  <c r="EJ57" i="29"/>
  <c r="EL57" i="29" s="1"/>
  <c r="ED57" i="29"/>
  <c r="EF57" i="29" s="1"/>
  <c r="DX57" i="29"/>
  <c r="DZ57" i="29" s="1"/>
  <c r="DR57" i="29"/>
  <c r="DT57" i="29" s="1"/>
  <c r="DL57" i="29"/>
  <c r="DN57" i="29" s="1"/>
  <c r="DF57" i="29"/>
  <c r="DH57" i="29" s="1"/>
  <c r="CZ57" i="29"/>
  <c r="DB57" i="29" s="1"/>
  <c r="CT57" i="29"/>
  <c r="CV57" i="29" s="1"/>
  <c r="CN57" i="29"/>
  <c r="CP57" i="29" s="1"/>
  <c r="CH57" i="29"/>
  <c r="CJ57" i="29" s="1"/>
  <c r="CB57" i="29"/>
  <c r="CD57" i="29" s="1"/>
  <c r="BV57" i="29"/>
  <c r="BX57" i="29" s="1"/>
  <c r="BP57" i="29"/>
  <c r="BR57" i="29" s="1"/>
  <c r="BJ57" i="29"/>
  <c r="BL57" i="29" s="1"/>
  <c r="BD57" i="29"/>
  <c r="BF57" i="29" s="1"/>
  <c r="AX57" i="29"/>
  <c r="AZ57" i="29" s="1"/>
  <c r="AR57" i="29"/>
  <c r="AT57" i="29" s="1"/>
  <c r="AL57" i="29"/>
  <c r="AN57" i="29" s="1"/>
  <c r="AI57" i="29"/>
  <c r="AF57" i="29"/>
  <c r="AH57" i="29" s="1"/>
  <c r="Z57" i="29"/>
  <c r="AB57" i="29" s="1"/>
  <c r="AD57" i="29" s="1"/>
  <c r="GL120" i="29"/>
  <c r="GN120" i="29" s="1"/>
  <c r="GF120" i="29"/>
  <c r="GH120" i="29" s="1"/>
  <c r="FZ120" i="29"/>
  <c r="GB120" i="29" s="1"/>
  <c r="FT120" i="29"/>
  <c r="FV120" i="29" s="1"/>
  <c r="FN120" i="29"/>
  <c r="FP120" i="29" s="1"/>
  <c r="FH120" i="29"/>
  <c r="FJ120" i="29" s="1"/>
  <c r="FB120" i="29"/>
  <c r="FD120" i="29" s="1"/>
  <c r="EV120" i="29"/>
  <c r="EX120" i="29" s="1"/>
  <c r="EP120" i="29"/>
  <c r="ER120" i="29" s="1"/>
  <c r="EJ120" i="29"/>
  <c r="EL120" i="29" s="1"/>
  <c r="ED120" i="29"/>
  <c r="EF120" i="29" s="1"/>
  <c r="DX120" i="29"/>
  <c r="DZ120" i="29" s="1"/>
  <c r="DR120" i="29"/>
  <c r="DT120" i="29" s="1"/>
  <c r="DL120" i="29"/>
  <c r="DN120" i="29" s="1"/>
  <c r="DF120" i="29"/>
  <c r="DH120" i="29" s="1"/>
  <c r="CZ120" i="29"/>
  <c r="DB120" i="29" s="1"/>
  <c r="CT120" i="29"/>
  <c r="CV120" i="29" s="1"/>
  <c r="CN120" i="29"/>
  <c r="CP120" i="29" s="1"/>
  <c r="CH120" i="29"/>
  <c r="CJ120" i="29" s="1"/>
  <c r="CB120" i="29"/>
  <c r="CD120" i="29" s="1"/>
  <c r="BV120" i="29"/>
  <c r="BX120" i="29" s="1"/>
  <c r="BP120" i="29"/>
  <c r="BR120" i="29" s="1"/>
  <c r="BJ120" i="29"/>
  <c r="BL120" i="29" s="1"/>
  <c r="BD120" i="29"/>
  <c r="BF120" i="29" s="1"/>
  <c r="AX120" i="29"/>
  <c r="AZ120" i="29" s="1"/>
  <c r="AR120" i="29"/>
  <c r="AT120" i="29" s="1"/>
  <c r="AL120" i="29"/>
  <c r="AN120" i="29" s="1"/>
  <c r="AF120" i="29"/>
  <c r="AH120" i="29" s="1"/>
  <c r="Z120" i="29"/>
  <c r="AB120" i="29" s="1"/>
  <c r="AD120" i="29" s="1"/>
  <c r="GL56" i="29"/>
  <c r="GN56" i="29" s="1"/>
  <c r="GF56" i="29"/>
  <c r="GH56" i="29" s="1"/>
  <c r="FZ56" i="29"/>
  <c r="GB56" i="29" s="1"/>
  <c r="FT56" i="29"/>
  <c r="FV56" i="29" s="1"/>
  <c r="FN56" i="29"/>
  <c r="FP56" i="29" s="1"/>
  <c r="FH56" i="29"/>
  <c r="FJ56" i="29" s="1"/>
  <c r="FB56" i="29"/>
  <c r="FD56" i="29" s="1"/>
  <c r="EV56" i="29"/>
  <c r="EX56" i="29" s="1"/>
  <c r="EP56" i="29"/>
  <c r="ER56" i="29" s="1"/>
  <c r="EJ56" i="29"/>
  <c r="EL56" i="29" s="1"/>
  <c r="ED56" i="29"/>
  <c r="EF56" i="29" s="1"/>
  <c r="DX56" i="29"/>
  <c r="DZ56" i="29" s="1"/>
  <c r="DR56" i="29"/>
  <c r="DT56" i="29" s="1"/>
  <c r="DL56" i="29"/>
  <c r="DN56" i="29" s="1"/>
  <c r="DF56" i="29"/>
  <c r="DH56" i="29" s="1"/>
  <c r="CZ56" i="29"/>
  <c r="DB56" i="29" s="1"/>
  <c r="CT56" i="29"/>
  <c r="CV56" i="29" s="1"/>
  <c r="CN56" i="29"/>
  <c r="CP56" i="29" s="1"/>
  <c r="CH56" i="29"/>
  <c r="CJ56" i="29" s="1"/>
  <c r="CB56" i="29"/>
  <c r="CD56" i="29" s="1"/>
  <c r="BV56" i="29"/>
  <c r="BX56" i="29" s="1"/>
  <c r="BP56" i="29"/>
  <c r="BR56" i="29" s="1"/>
  <c r="BJ56" i="29"/>
  <c r="BL56" i="29" s="1"/>
  <c r="BD56" i="29"/>
  <c r="BF56" i="29" s="1"/>
  <c r="AX56" i="29"/>
  <c r="AZ56" i="29" s="1"/>
  <c r="AR56" i="29"/>
  <c r="AT56" i="29" s="1"/>
  <c r="AL56" i="29"/>
  <c r="AN56" i="29" s="1"/>
  <c r="AF56" i="29"/>
  <c r="AH56" i="29" s="1"/>
  <c r="AJ56" i="29" s="1"/>
  <c r="GL55" i="29"/>
  <c r="GN55" i="29" s="1"/>
  <c r="GF55" i="29"/>
  <c r="GH55" i="29" s="1"/>
  <c r="FZ55" i="29"/>
  <c r="GB55" i="29" s="1"/>
  <c r="FT55" i="29"/>
  <c r="FV55" i="29" s="1"/>
  <c r="FN55" i="29"/>
  <c r="FP55" i="29" s="1"/>
  <c r="FH55" i="29"/>
  <c r="FJ55" i="29" s="1"/>
  <c r="FB55" i="29"/>
  <c r="FD55" i="29" s="1"/>
  <c r="EV55" i="29"/>
  <c r="EX55" i="29" s="1"/>
  <c r="EP55" i="29"/>
  <c r="ER55" i="29" s="1"/>
  <c r="EJ55" i="29"/>
  <c r="EL55" i="29" s="1"/>
  <c r="ED55" i="29"/>
  <c r="EF55" i="29" s="1"/>
  <c r="DX55" i="29"/>
  <c r="DZ55" i="29" s="1"/>
  <c r="DR55" i="29"/>
  <c r="DT55" i="29" s="1"/>
  <c r="DL55" i="29"/>
  <c r="DN55" i="29" s="1"/>
  <c r="DF55" i="29"/>
  <c r="DH55" i="29" s="1"/>
  <c r="CZ55" i="29"/>
  <c r="DB55" i="29" s="1"/>
  <c r="CT55" i="29"/>
  <c r="CV55" i="29" s="1"/>
  <c r="CN55" i="29"/>
  <c r="CP55" i="29" s="1"/>
  <c r="CH55" i="29"/>
  <c r="CJ55" i="29" s="1"/>
  <c r="CB55" i="29"/>
  <c r="CD55" i="29" s="1"/>
  <c r="BV55" i="29"/>
  <c r="BX55" i="29" s="1"/>
  <c r="BP55" i="29"/>
  <c r="BR55" i="29" s="1"/>
  <c r="BJ55" i="29"/>
  <c r="BL55" i="29" s="1"/>
  <c r="BD55" i="29"/>
  <c r="BF55" i="29" s="1"/>
  <c r="AX55" i="29"/>
  <c r="AZ55" i="29" s="1"/>
  <c r="AR55" i="29"/>
  <c r="AT55" i="29" s="1"/>
  <c r="AL55" i="29"/>
  <c r="AN55" i="29" s="1"/>
  <c r="AF55" i="29"/>
  <c r="AH55" i="29" s="1"/>
  <c r="Z55" i="29"/>
  <c r="AB55" i="29" s="1"/>
  <c r="AD55" i="29" s="1"/>
  <c r="GL54" i="29"/>
  <c r="GN54" i="29" s="1"/>
  <c r="GF54" i="29"/>
  <c r="GH54" i="29" s="1"/>
  <c r="FZ54" i="29"/>
  <c r="GB54" i="29" s="1"/>
  <c r="FT54" i="29"/>
  <c r="FV54" i="29" s="1"/>
  <c r="FN54" i="29"/>
  <c r="FP54" i="29" s="1"/>
  <c r="FH54" i="29"/>
  <c r="FJ54" i="29" s="1"/>
  <c r="FB54" i="29"/>
  <c r="FD54" i="29" s="1"/>
  <c r="EV54" i="29"/>
  <c r="EX54" i="29" s="1"/>
  <c r="EP54" i="29"/>
  <c r="ER54" i="29" s="1"/>
  <c r="EJ54" i="29"/>
  <c r="EL54" i="29" s="1"/>
  <c r="ED54" i="29"/>
  <c r="EF54" i="29" s="1"/>
  <c r="DX54" i="29"/>
  <c r="DZ54" i="29" s="1"/>
  <c r="DR54" i="29"/>
  <c r="DT54" i="29" s="1"/>
  <c r="DL54" i="29"/>
  <c r="DN54" i="29" s="1"/>
  <c r="DF54" i="29"/>
  <c r="DH54" i="29" s="1"/>
  <c r="CZ54" i="29"/>
  <c r="DB54" i="29" s="1"/>
  <c r="CT54" i="29"/>
  <c r="CV54" i="29" s="1"/>
  <c r="CN54" i="29"/>
  <c r="CP54" i="29" s="1"/>
  <c r="CH54" i="29"/>
  <c r="CJ54" i="29" s="1"/>
  <c r="CB54" i="29"/>
  <c r="CD54" i="29" s="1"/>
  <c r="BV54" i="29"/>
  <c r="BX54" i="29" s="1"/>
  <c r="BP54" i="29"/>
  <c r="BR54" i="29" s="1"/>
  <c r="BJ54" i="29"/>
  <c r="BL54" i="29" s="1"/>
  <c r="BD54" i="29"/>
  <c r="BF54" i="29" s="1"/>
  <c r="AX54" i="29"/>
  <c r="AZ54" i="29" s="1"/>
  <c r="AR54" i="29"/>
  <c r="AT54" i="29" s="1"/>
  <c r="AL54" i="29"/>
  <c r="AN54" i="29" s="1"/>
  <c r="AF54" i="29"/>
  <c r="AH54" i="29" s="1"/>
  <c r="AJ54" i="29" s="1"/>
  <c r="GL53" i="29"/>
  <c r="GN53" i="29" s="1"/>
  <c r="GF53" i="29"/>
  <c r="GH53" i="29" s="1"/>
  <c r="FZ53" i="29"/>
  <c r="GB53" i="29" s="1"/>
  <c r="FT53" i="29"/>
  <c r="FV53" i="29" s="1"/>
  <c r="FN53" i="29"/>
  <c r="FP53" i="29" s="1"/>
  <c r="FH53" i="29"/>
  <c r="FJ53" i="29" s="1"/>
  <c r="FB53" i="29"/>
  <c r="FD53" i="29" s="1"/>
  <c r="EV53" i="29"/>
  <c r="EX53" i="29" s="1"/>
  <c r="EP53" i="29"/>
  <c r="ER53" i="29" s="1"/>
  <c r="EJ53" i="29"/>
  <c r="EL53" i="29" s="1"/>
  <c r="ED53" i="29"/>
  <c r="EF53" i="29" s="1"/>
  <c r="DX53" i="29"/>
  <c r="DZ53" i="29" s="1"/>
  <c r="DR53" i="29"/>
  <c r="DT53" i="29" s="1"/>
  <c r="DL53" i="29"/>
  <c r="DN53" i="29" s="1"/>
  <c r="DF53" i="29"/>
  <c r="DH53" i="29" s="1"/>
  <c r="CZ53" i="29"/>
  <c r="DB53" i="29" s="1"/>
  <c r="CT53" i="29"/>
  <c r="CV53" i="29" s="1"/>
  <c r="CN53" i="29"/>
  <c r="CP53" i="29" s="1"/>
  <c r="CH53" i="29"/>
  <c r="CJ53" i="29" s="1"/>
  <c r="CB53" i="29"/>
  <c r="CD53" i="29" s="1"/>
  <c r="BV53" i="29"/>
  <c r="BX53" i="29" s="1"/>
  <c r="BP53" i="29"/>
  <c r="BR53" i="29" s="1"/>
  <c r="BJ53" i="29"/>
  <c r="BL53" i="29" s="1"/>
  <c r="BD53" i="29"/>
  <c r="BF53" i="29" s="1"/>
  <c r="AX53" i="29"/>
  <c r="AZ53" i="29" s="1"/>
  <c r="AR53" i="29"/>
  <c r="AT53" i="29" s="1"/>
  <c r="AL53" i="29"/>
  <c r="AN53" i="29" s="1"/>
  <c r="AF53" i="29"/>
  <c r="AH53" i="29" s="1"/>
  <c r="Z53" i="29"/>
  <c r="AB53" i="29" s="1"/>
  <c r="AD53" i="29" s="1"/>
  <c r="GL52" i="29"/>
  <c r="GN52" i="29" s="1"/>
  <c r="GF52" i="29"/>
  <c r="GH52" i="29" s="1"/>
  <c r="FZ52" i="29"/>
  <c r="GB52" i="29" s="1"/>
  <c r="FT52" i="29"/>
  <c r="FV52" i="29" s="1"/>
  <c r="FN52" i="29"/>
  <c r="FP52" i="29" s="1"/>
  <c r="FH52" i="29"/>
  <c r="FJ52" i="29" s="1"/>
  <c r="FB52" i="29"/>
  <c r="FD52" i="29" s="1"/>
  <c r="EV52" i="29"/>
  <c r="EX52" i="29" s="1"/>
  <c r="EP52" i="29"/>
  <c r="ER52" i="29" s="1"/>
  <c r="EJ52" i="29"/>
  <c r="EL52" i="29" s="1"/>
  <c r="ED52" i="29"/>
  <c r="EF52" i="29" s="1"/>
  <c r="DX52" i="29"/>
  <c r="DZ52" i="29" s="1"/>
  <c r="DR52" i="29"/>
  <c r="DT52" i="29" s="1"/>
  <c r="DL52" i="29"/>
  <c r="DN52" i="29" s="1"/>
  <c r="DF52" i="29"/>
  <c r="DH52" i="29" s="1"/>
  <c r="CZ52" i="29"/>
  <c r="DB52" i="29" s="1"/>
  <c r="CT52" i="29"/>
  <c r="CV52" i="29" s="1"/>
  <c r="CN52" i="29"/>
  <c r="CP52" i="29" s="1"/>
  <c r="CH52" i="29"/>
  <c r="CJ52" i="29" s="1"/>
  <c r="CB52" i="29"/>
  <c r="CD52" i="29" s="1"/>
  <c r="BV52" i="29"/>
  <c r="BX52" i="29" s="1"/>
  <c r="BP52" i="29"/>
  <c r="BR52" i="29" s="1"/>
  <c r="BJ52" i="29"/>
  <c r="BL52" i="29" s="1"/>
  <c r="BD52" i="29"/>
  <c r="BF52" i="29" s="1"/>
  <c r="AX52" i="29"/>
  <c r="AZ52" i="29" s="1"/>
  <c r="AR52" i="29"/>
  <c r="AT52" i="29" s="1"/>
  <c r="AL52" i="29"/>
  <c r="AN52" i="29" s="1"/>
  <c r="AF52" i="29"/>
  <c r="AH52" i="29" s="1"/>
  <c r="AJ52" i="29" s="1"/>
  <c r="GL51" i="29"/>
  <c r="GN51" i="29" s="1"/>
  <c r="GF51" i="29"/>
  <c r="GH51" i="29" s="1"/>
  <c r="FZ51" i="29"/>
  <c r="GB51" i="29" s="1"/>
  <c r="FT51" i="29"/>
  <c r="FV51" i="29" s="1"/>
  <c r="FN51" i="29"/>
  <c r="FP51" i="29" s="1"/>
  <c r="FH51" i="29"/>
  <c r="FJ51" i="29" s="1"/>
  <c r="FB51" i="29"/>
  <c r="FD51" i="29" s="1"/>
  <c r="EV51" i="29"/>
  <c r="EX51" i="29" s="1"/>
  <c r="EP51" i="29"/>
  <c r="ER51" i="29" s="1"/>
  <c r="EJ51" i="29"/>
  <c r="EL51" i="29" s="1"/>
  <c r="ED51" i="29"/>
  <c r="EF51" i="29" s="1"/>
  <c r="DX51" i="29"/>
  <c r="DZ51" i="29" s="1"/>
  <c r="DR51" i="29"/>
  <c r="DT51" i="29" s="1"/>
  <c r="DL51" i="29"/>
  <c r="DN51" i="29" s="1"/>
  <c r="DF51" i="29"/>
  <c r="DH51" i="29" s="1"/>
  <c r="CZ51" i="29"/>
  <c r="DB51" i="29" s="1"/>
  <c r="CT51" i="29"/>
  <c r="CV51" i="29" s="1"/>
  <c r="CN51" i="29"/>
  <c r="CP51" i="29" s="1"/>
  <c r="CH51" i="29"/>
  <c r="CJ51" i="29" s="1"/>
  <c r="CB51" i="29"/>
  <c r="CD51" i="29" s="1"/>
  <c r="BV51" i="29"/>
  <c r="BX51" i="29" s="1"/>
  <c r="BP51" i="29"/>
  <c r="BR51" i="29" s="1"/>
  <c r="BJ51" i="29"/>
  <c r="BL51" i="29" s="1"/>
  <c r="BD51" i="29"/>
  <c r="BF51" i="29" s="1"/>
  <c r="AX51" i="29"/>
  <c r="AZ51" i="29" s="1"/>
  <c r="AR51" i="29"/>
  <c r="AT51" i="29" s="1"/>
  <c r="AL51" i="29"/>
  <c r="AN51" i="29" s="1"/>
  <c r="AF51" i="29"/>
  <c r="AH51" i="29" s="1"/>
  <c r="Z51" i="29"/>
  <c r="AB51" i="29" s="1"/>
  <c r="AD51" i="29" s="1"/>
  <c r="GL50" i="29"/>
  <c r="GN50" i="29" s="1"/>
  <c r="GF50" i="29"/>
  <c r="GH50" i="29" s="1"/>
  <c r="FZ50" i="29"/>
  <c r="GB50" i="29" s="1"/>
  <c r="FT50" i="29"/>
  <c r="FV50" i="29" s="1"/>
  <c r="FN50" i="29"/>
  <c r="FP50" i="29" s="1"/>
  <c r="FH50" i="29"/>
  <c r="FJ50" i="29" s="1"/>
  <c r="FB50" i="29"/>
  <c r="FD50" i="29" s="1"/>
  <c r="EV50" i="29"/>
  <c r="EX50" i="29" s="1"/>
  <c r="EP50" i="29"/>
  <c r="ER50" i="29" s="1"/>
  <c r="EJ50" i="29"/>
  <c r="EL50" i="29" s="1"/>
  <c r="ED50" i="29"/>
  <c r="EF50" i="29" s="1"/>
  <c r="DX50" i="29"/>
  <c r="DZ50" i="29" s="1"/>
  <c r="DR50" i="29"/>
  <c r="DT50" i="29" s="1"/>
  <c r="DL50" i="29"/>
  <c r="DN50" i="29" s="1"/>
  <c r="DF50" i="29"/>
  <c r="DH50" i="29" s="1"/>
  <c r="CZ50" i="29"/>
  <c r="DB50" i="29" s="1"/>
  <c r="CT50" i="29"/>
  <c r="CV50" i="29" s="1"/>
  <c r="CN50" i="29"/>
  <c r="CP50" i="29" s="1"/>
  <c r="CH50" i="29"/>
  <c r="CJ50" i="29" s="1"/>
  <c r="CB50" i="29"/>
  <c r="CD50" i="29" s="1"/>
  <c r="BV50" i="29"/>
  <c r="BX50" i="29" s="1"/>
  <c r="BP50" i="29"/>
  <c r="BR50" i="29" s="1"/>
  <c r="BJ50" i="29"/>
  <c r="BL50" i="29" s="1"/>
  <c r="BD50" i="29"/>
  <c r="BF50" i="29" s="1"/>
  <c r="AX50" i="29"/>
  <c r="AZ50" i="29" s="1"/>
  <c r="AR50" i="29"/>
  <c r="AT50" i="29" s="1"/>
  <c r="AL50" i="29"/>
  <c r="AN50" i="29" s="1"/>
  <c r="AF50" i="29"/>
  <c r="AH50" i="29" s="1"/>
  <c r="AJ50" i="29" s="1"/>
  <c r="GL117" i="29"/>
  <c r="GN117" i="29" s="1"/>
  <c r="GF117" i="29"/>
  <c r="GH117" i="29" s="1"/>
  <c r="FZ117" i="29"/>
  <c r="GB117" i="29" s="1"/>
  <c r="FT117" i="29"/>
  <c r="FV117" i="29" s="1"/>
  <c r="FN117" i="29"/>
  <c r="FP117" i="29" s="1"/>
  <c r="FH117" i="29"/>
  <c r="FJ117" i="29" s="1"/>
  <c r="FB117" i="29"/>
  <c r="FD117" i="29" s="1"/>
  <c r="EV117" i="29"/>
  <c r="EX117" i="29" s="1"/>
  <c r="EP117" i="29"/>
  <c r="ER117" i="29" s="1"/>
  <c r="EJ117" i="29"/>
  <c r="EL117" i="29" s="1"/>
  <c r="ED117" i="29"/>
  <c r="EF117" i="29" s="1"/>
  <c r="DX117" i="29"/>
  <c r="DZ117" i="29" s="1"/>
  <c r="DR117" i="29"/>
  <c r="DT117" i="29" s="1"/>
  <c r="DL117" i="29"/>
  <c r="DN117" i="29" s="1"/>
  <c r="DF117" i="29"/>
  <c r="DH117" i="29" s="1"/>
  <c r="CZ117" i="29"/>
  <c r="DB117" i="29" s="1"/>
  <c r="CT117" i="29"/>
  <c r="CV117" i="29" s="1"/>
  <c r="CN117" i="29"/>
  <c r="CP117" i="29" s="1"/>
  <c r="CH117" i="29"/>
  <c r="CJ117" i="29" s="1"/>
  <c r="CB117" i="29"/>
  <c r="CD117" i="29" s="1"/>
  <c r="BV117" i="29"/>
  <c r="BX117" i="29" s="1"/>
  <c r="BP117" i="29"/>
  <c r="BR117" i="29" s="1"/>
  <c r="BJ117" i="29"/>
  <c r="BL117" i="29" s="1"/>
  <c r="BD117" i="29"/>
  <c r="BF117" i="29" s="1"/>
  <c r="AX117" i="29"/>
  <c r="AZ117" i="29" s="1"/>
  <c r="AR117" i="29"/>
  <c r="AT117" i="29" s="1"/>
  <c r="AL117" i="29"/>
  <c r="AN117" i="29" s="1"/>
  <c r="AF117" i="29"/>
  <c r="AH117" i="29" s="1"/>
  <c r="AJ117" i="29" s="1"/>
  <c r="GL49" i="29"/>
  <c r="GN49" i="29" s="1"/>
  <c r="GF49" i="29"/>
  <c r="GH49" i="29" s="1"/>
  <c r="FZ49" i="29"/>
  <c r="GB49" i="29" s="1"/>
  <c r="FT49" i="29"/>
  <c r="FV49" i="29" s="1"/>
  <c r="FN49" i="29"/>
  <c r="FP49" i="29" s="1"/>
  <c r="FH49" i="29"/>
  <c r="FJ49" i="29" s="1"/>
  <c r="FB49" i="29"/>
  <c r="FD49" i="29" s="1"/>
  <c r="EV49" i="29"/>
  <c r="EX49" i="29" s="1"/>
  <c r="EP49" i="29"/>
  <c r="ER49" i="29" s="1"/>
  <c r="EJ49" i="29"/>
  <c r="EL49" i="29" s="1"/>
  <c r="ED49" i="29"/>
  <c r="EF49" i="29" s="1"/>
  <c r="DX49" i="29"/>
  <c r="DZ49" i="29" s="1"/>
  <c r="DR49" i="29"/>
  <c r="DT49" i="29" s="1"/>
  <c r="DL49" i="29"/>
  <c r="DN49" i="29" s="1"/>
  <c r="DF49" i="29"/>
  <c r="DH49" i="29" s="1"/>
  <c r="CZ49" i="29"/>
  <c r="DB49" i="29" s="1"/>
  <c r="CT49" i="29"/>
  <c r="CV49" i="29" s="1"/>
  <c r="CN49" i="29"/>
  <c r="CP49" i="29" s="1"/>
  <c r="CH49" i="29"/>
  <c r="CJ49" i="29" s="1"/>
  <c r="CB49" i="29"/>
  <c r="CD49" i="29" s="1"/>
  <c r="BV49" i="29"/>
  <c r="BX49" i="29" s="1"/>
  <c r="BP49" i="29"/>
  <c r="BR49" i="29" s="1"/>
  <c r="BJ49" i="29"/>
  <c r="BL49" i="29" s="1"/>
  <c r="BD49" i="29"/>
  <c r="BF49" i="29" s="1"/>
  <c r="AX49" i="29"/>
  <c r="AZ49" i="29" s="1"/>
  <c r="AR49" i="29"/>
  <c r="AT49" i="29" s="1"/>
  <c r="AL49" i="29"/>
  <c r="AN49" i="29" s="1"/>
  <c r="AF49" i="29"/>
  <c r="AH49" i="29" s="1"/>
  <c r="Z49" i="29"/>
  <c r="AB49" i="29" s="1"/>
  <c r="AD49" i="29" s="1"/>
  <c r="GL48" i="29"/>
  <c r="GN48" i="29" s="1"/>
  <c r="GF48" i="29"/>
  <c r="GH48" i="29" s="1"/>
  <c r="FZ48" i="29"/>
  <c r="GB48" i="29" s="1"/>
  <c r="FT48" i="29"/>
  <c r="FV48" i="29" s="1"/>
  <c r="FN48" i="29"/>
  <c r="FP48" i="29" s="1"/>
  <c r="FH48" i="29"/>
  <c r="FJ48" i="29" s="1"/>
  <c r="FB48" i="29"/>
  <c r="FD48" i="29" s="1"/>
  <c r="EV48" i="29"/>
  <c r="EX48" i="29" s="1"/>
  <c r="EP48" i="29"/>
  <c r="ER48" i="29" s="1"/>
  <c r="EJ48" i="29"/>
  <c r="EL48" i="29" s="1"/>
  <c r="ED48" i="29"/>
  <c r="EF48" i="29" s="1"/>
  <c r="DX48" i="29"/>
  <c r="DZ48" i="29" s="1"/>
  <c r="DR48" i="29"/>
  <c r="DT48" i="29" s="1"/>
  <c r="DL48" i="29"/>
  <c r="DN48" i="29" s="1"/>
  <c r="DF48" i="29"/>
  <c r="DH48" i="29" s="1"/>
  <c r="CZ48" i="29"/>
  <c r="DB48" i="29" s="1"/>
  <c r="CT48" i="29"/>
  <c r="CV48" i="29" s="1"/>
  <c r="CN48" i="29"/>
  <c r="CP48" i="29" s="1"/>
  <c r="CH48" i="29"/>
  <c r="CJ48" i="29" s="1"/>
  <c r="CB48" i="29"/>
  <c r="CD48" i="29" s="1"/>
  <c r="BV48" i="29"/>
  <c r="BX48" i="29" s="1"/>
  <c r="BP48" i="29"/>
  <c r="BR48" i="29" s="1"/>
  <c r="BJ48" i="29"/>
  <c r="BL48" i="29" s="1"/>
  <c r="BD48" i="29"/>
  <c r="BF48" i="29" s="1"/>
  <c r="AX48" i="29"/>
  <c r="AZ48" i="29" s="1"/>
  <c r="AR48" i="29"/>
  <c r="AT48" i="29" s="1"/>
  <c r="AL48" i="29"/>
  <c r="AN48" i="29" s="1"/>
  <c r="AF48" i="29"/>
  <c r="AH48" i="29" s="1"/>
  <c r="AJ48" i="29" s="1"/>
  <c r="GL47" i="29"/>
  <c r="GN47" i="29" s="1"/>
  <c r="GF47" i="29"/>
  <c r="GH47" i="29" s="1"/>
  <c r="FZ47" i="29"/>
  <c r="GB47" i="29" s="1"/>
  <c r="FT47" i="29"/>
  <c r="FV47" i="29" s="1"/>
  <c r="FN47" i="29"/>
  <c r="FP47" i="29" s="1"/>
  <c r="FH47" i="29"/>
  <c r="FJ47" i="29" s="1"/>
  <c r="FB47" i="29"/>
  <c r="FD47" i="29" s="1"/>
  <c r="EV47" i="29"/>
  <c r="EX47" i="29" s="1"/>
  <c r="EP47" i="29"/>
  <c r="ER47" i="29" s="1"/>
  <c r="EJ47" i="29"/>
  <c r="EL47" i="29" s="1"/>
  <c r="ED47" i="29"/>
  <c r="EF47" i="29" s="1"/>
  <c r="DX47" i="29"/>
  <c r="DZ47" i="29" s="1"/>
  <c r="DR47" i="29"/>
  <c r="DT47" i="29" s="1"/>
  <c r="DL47" i="29"/>
  <c r="DN47" i="29" s="1"/>
  <c r="DF47" i="29"/>
  <c r="DH47" i="29" s="1"/>
  <c r="CZ47" i="29"/>
  <c r="DB47" i="29" s="1"/>
  <c r="CT47" i="29"/>
  <c r="CV47" i="29" s="1"/>
  <c r="CN47" i="29"/>
  <c r="CP47" i="29" s="1"/>
  <c r="CH47" i="29"/>
  <c r="CJ47" i="29" s="1"/>
  <c r="CB47" i="29"/>
  <c r="CD47" i="29" s="1"/>
  <c r="BV47" i="29"/>
  <c r="BX47" i="29" s="1"/>
  <c r="BP47" i="29"/>
  <c r="BR47" i="29" s="1"/>
  <c r="BJ47" i="29"/>
  <c r="BL47" i="29" s="1"/>
  <c r="BD47" i="29"/>
  <c r="BF47" i="29" s="1"/>
  <c r="AX47" i="29"/>
  <c r="AZ47" i="29" s="1"/>
  <c r="AR47" i="29"/>
  <c r="AT47" i="29" s="1"/>
  <c r="AL47" i="29"/>
  <c r="AN47" i="29" s="1"/>
  <c r="AF47" i="29"/>
  <c r="AH47" i="29" s="1"/>
  <c r="AJ47" i="29" s="1"/>
  <c r="GL46" i="29"/>
  <c r="GN46" i="29" s="1"/>
  <c r="GF46" i="29"/>
  <c r="GH46" i="29" s="1"/>
  <c r="FZ46" i="29"/>
  <c r="GB46" i="29" s="1"/>
  <c r="FT46" i="29"/>
  <c r="FV46" i="29" s="1"/>
  <c r="FN46" i="29"/>
  <c r="FP46" i="29" s="1"/>
  <c r="FH46" i="29"/>
  <c r="FJ46" i="29" s="1"/>
  <c r="FB46" i="29"/>
  <c r="FD46" i="29" s="1"/>
  <c r="EV46" i="29"/>
  <c r="EX46" i="29" s="1"/>
  <c r="EP46" i="29"/>
  <c r="ER46" i="29" s="1"/>
  <c r="EJ46" i="29"/>
  <c r="EL46" i="29" s="1"/>
  <c r="ED46" i="29"/>
  <c r="EF46" i="29" s="1"/>
  <c r="DX46" i="29"/>
  <c r="DZ46" i="29" s="1"/>
  <c r="DR46" i="29"/>
  <c r="DT46" i="29" s="1"/>
  <c r="DL46" i="29"/>
  <c r="DN46" i="29" s="1"/>
  <c r="DF46" i="29"/>
  <c r="DH46" i="29" s="1"/>
  <c r="CZ46" i="29"/>
  <c r="DB46" i="29" s="1"/>
  <c r="CT46" i="29"/>
  <c r="CV46" i="29" s="1"/>
  <c r="CN46" i="29"/>
  <c r="CP46" i="29" s="1"/>
  <c r="CH46" i="29"/>
  <c r="CJ46" i="29" s="1"/>
  <c r="CB46" i="29"/>
  <c r="CD46" i="29" s="1"/>
  <c r="BV46" i="29"/>
  <c r="BX46" i="29" s="1"/>
  <c r="BP46" i="29"/>
  <c r="BR46" i="29" s="1"/>
  <c r="BJ46" i="29"/>
  <c r="BL46" i="29" s="1"/>
  <c r="BD46" i="29"/>
  <c r="BF46" i="29" s="1"/>
  <c r="AX46" i="29"/>
  <c r="AZ46" i="29" s="1"/>
  <c r="AR46" i="29"/>
  <c r="AT46" i="29" s="1"/>
  <c r="AL46" i="29"/>
  <c r="AN46" i="29" s="1"/>
  <c r="AF46" i="29"/>
  <c r="AH46" i="29" s="1"/>
  <c r="Z46" i="29"/>
  <c r="AB46" i="29" s="1"/>
  <c r="AD46" i="29" s="1"/>
  <c r="GL45" i="29"/>
  <c r="GN45" i="29" s="1"/>
  <c r="GF45" i="29"/>
  <c r="GH45" i="29" s="1"/>
  <c r="FZ45" i="29"/>
  <c r="GB45" i="29" s="1"/>
  <c r="FT45" i="29"/>
  <c r="FV45" i="29" s="1"/>
  <c r="FN45" i="29"/>
  <c r="FP45" i="29" s="1"/>
  <c r="FH45" i="29"/>
  <c r="FJ45" i="29" s="1"/>
  <c r="FB45" i="29"/>
  <c r="FD45" i="29" s="1"/>
  <c r="EV45" i="29"/>
  <c r="EX45" i="29" s="1"/>
  <c r="EP45" i="29"/>
  <c r="ER45" i="29" s="1"/>
  <c r="EJ45" i="29"/>
  <c r="EL45" i="29" s="1"/>
  <c r="ED45" i="29"/>
  <c r="EF45" i="29" s="1"/>
  <c r="DX45" i="29"/>
  <c r="DZ45" i="29" s="1"/>
  <c r="DR45" i="29"/>
  <c r="DT45" i="29" s="1"/>
  <c r="DL45" i="29"/>
  <c r="DN45" i="29" s="1"/>
  <c r="DF45" i="29"/>
  <c r="DH45" i="29" s="1"/>
  <c r="CZ45" i="29"/>
  <c r="DB45" i="29" s="1"/>
  <c r="CT45" i="29"/>
  <c r="CV45" i="29" s="1"/>
  <c r="CN45" i="29"/>
  <c r="CP45" i="29" s="1"/>
  <c r="CH45" i="29"/>
  <c r="CJ45" i="29" s="1"/>
  <c r="CB45" i="29"/>
  <c r="CD45" i="29" s="1"/>
  <c r="BV45" i="29"/>
  <c r="BX45" i="29" s="1"/>
  <c r="BP45" i="29"/>
  <c r="BR45" i="29" s="1"/>
  <c r="BJ45" i="29"/>
  <c r="BL45" i="29" s="1"/>
  <c r="BD45" i="29"/>
  <c r="BF45" i="29" s="1"/>
  <c r="AX45" i="29"/>
  <c r="AZ45" i="29" s="1"/>
  <c r="AR45" i="29"/>
  <c r="AT45" i="29" s="1"/>
  <c r="AL45" i="29"/>
  <c r="AN45" i="29" s="1"/>
  <c r="AF45" i="29"/>
  <c r="AH45" i="29" s="1"/>
  <c r="Z45" i="29"/>
  <c r="AB45" i="29" s="1"/>
  <c r="AD45" i="29" s="1"/>
  <c r="GL44" i="29"/>
  <c r="GN44" i="29" s="1"/>
  <c r="GF44" i="29"/>
  <c r="GH44" i="29" s="1"/>
  <c r="FZ44" i="29"/>
  <c r="GB44" i="29" s="1"/>
  <c r="FT44" i="29"/>
  <c r="FV44" i="29" s="1"/>
  <c r="FN44" i="29"/>
  <c r="FP44" i="29" s="1"/>
  <c r="FH44" i="29"/>
  <c r="FJ44" i="29" s="1"/>
  <c r="FB44" i="29"/>
  <c r="FD44" i="29" s="1"/>
  <c r="EV44" i="29"/>
  <c r="EX44" i="29" s="1"/>
  <c r="EP44" i="29"/>
  <c r="ER44" i="29" s="1"/>
  <c r="EJ44" i="29"/>
  <c r="EL44" i="29" s="1"/>
  <c r="ED44" i="29"/>
  <c r="EF44" i="29" s="1"/>
  <c r="DX44" i="29"/>
  <c r="DZ44" i="29" s="1"/>
  <c r="DR44" i="29"/>
  <c r="DT44" i="29" s="1"/>
  <c r="DL44" i="29"/>
  <c r="DN44" i="29" s="1"/>
  <c r="DF44" i="29"/>
  <c r="DH44" i="29" s="1"/>
  <c r="CZ44" i="29"/>
  <c r="DB44" i="29" s="1"/>
  <c r="CT44" i="29"/>
  <c r="CV44" i="29" s="1"/>
  <c r="CN44" i="29"/>
  <c r="CP44" i="29" s="1"/>
  <c r="CH44" i="29"/>
  <c r="CJ44" i="29" s="1"/>
  <c r="CB44" i="29"/>
  <c r="CD44" i="29" s="1"/>
  <c r="BV44" i="29"/>
  <c r="BX44" i="29" s="1"/>
  <c r="BP44" i="29"/>
  <c r="BR44" i="29" s="1"/>
  <c r="BJ44" i="29"/>
  <c r="BL44" i="29" s="1"/>
  <c r="BD44" i="29"/>
  <c r="BF44" i="29" s="1"/>
  <c r="AX44" i="29"/>
  <c r="AZ44" i="29" s="1"/>
  <c r="AR44" i="29"/>
  <c r="AT44" i="29" s="1"/>
  <c r="AL44" i="29"/>
  <c r="AN44" i="29" s="1"/>
  <c r="AF44" i="29"/>
  <c r="AH44" i="29" s="1"/>
  <c r="AJ44" i="29" s="1"/>
  <c r="GL43" i="29"/>
  <c r="GN43" i="29" s="1"/>
  <c r="GF43" i="29"/>
  <c r="GH43" i="29" s="1"/>
  <c r="FZ43" i="29"/>
  <c r="GB43" i="29" s="1"/>
  <c r="FT43" i="29"/>
  <c r="FV43" i="29" s="1"/>
  <c r="FN43" i="29"/>
  <c r="FP43" i="29" s="1"/>
  <c r="FH43" i="29"/>
  <c r="FJ43" i="29" s="1"/>
  <c r="FB43" i="29"/>
  <c r="FD43" i="29" s="1"/>
  <c r="EV43" i="29"/>
  <c r="EX43" i="29" s="1"/>
  <c r="EP43" i="29"/>
  <c r="ER43" i="29" s="1"/>
  <c r="EJ43" i="29"/>
  <c r="EL43" i="29" s="1"/>
  <c r="ED43" i="29"/>
  <c r="EF43" i="29" s="1"/>
  <c r="DX43" i="29"/>
  <c r="DZ43" i="29" s="1"/>
  <c r="DR43" i="29"/>
  <c r="DT43" i="29" s="1"/>
  <c r="DL43" i="29"/>
  <c r="DN43" i="29" s="1"/>
  <c r="DF43" i="29"/>
  <c r="DH43" i="29" s="1"/>
  <c r="CZ43" i="29"/>
  <c r="DB43" i="29" s="1"/>
  <c r="CT43" i="29"/>
  <c r="CV43" i="29" s="1"/>
  <c r="CN43" i="29"/>
  <c r="CP43" i="29" s="1"/>
  <c r="CH43" i="29"/>
  <c r="CJ43" i="29" s="1"/>
  <c r="CB43" i="29"/>
  <c r="CD43" i="29" s="1"/>
  <c r="BV43" i="29"/>
  <c r="BX43" i="29" s="1"/>
  <c r="BP43" i="29"/>
  <c r="BR43" i="29" s="1"/>
  <c r="BJ43" i="29"/>
  <c r="BL43" i="29" s="1"/>
  <c r="BD43" i="29"/>
  <c r="BF43" i="29" s="1"/>
  <c r="AX43" i="29"/>
  <c r="AZ43" i="29" s="1"/>
  <c r="AR43" i="29"/>
  <c r="AT43" i="29" s="1"/>
  <c r="AL43" i="29"/>
  <c r="AN43" i="29" s="1"/>
  <c r="AF43" i="29"/>
  <c r="AH43" i="29" s="1"/>
  <c r="Z43" i="29"/>
  <c r="AB43" i="29" s="1"/>
  <c r="AD43" i="29" s="1"/>
  <c r="GL42" i="29"/>
  <c r="GN42" i="29" s="1"/>
  <c r="GF42" i="29"/>
  <c r="GH42" i="29" s="1"/>
  <c r="FZ42" i="29"/>
  <c r="GB42" i="29" s="1"/>
  <c r="FT42" i="29"/>
  <c r="FV42" i="29" s="1"/>
  <c r="FN42" i="29"/>
  <c r="FP42" i="29" s="1"/>
  <c r="FH42" i="29"/>
  <c r="FJ42" i="29" s="1"/>
  <c r="FB42" i="29"/>
  <c r="FD42" i="29" s="1"/>
  <c r="EV42" i="29"/>
  <c r="EX42" i="29" s="1"/>
  <c r="EP42" i="29"/>
  <c r="ER42" i="29" s="1"/>
  <c r="EJ42" i="29"/>
  <c r="EL42" i="29" s="1"/>
  <c r="ED42" i="29"/>
  <c r="EF42" i="29" s="1"/>
  <c r="DX42" i="29"/>
  <c r="DZ42" i="29" s="1"/>
  <c r="DR42" i="29"/>
  <c r="DT42" i="29" s="1"/>
  <c r="DL42" i="29"/>
  <c r="DN42" i="29" s="1"/>
  <c r="DF42" i="29"/>
  <c r="DH42" i="29" s="1"/>
  <c r="CZ42" i="29"/>
  <c r="DB42" i="29" s="1"/>
  <c r="CT42" i="29"/>
  <c r="CV42" i="29" s="1"/>
  <c r="CN42" i="29"/>
  <c r="CP42" i="29" s="1"/>
  <c r="CH42" i="29"/>
  <c r="CJ42" i="29" s="1"/>
  <c r="CB42" i="29"/>
  <c r="CD42" i="29" s="1"/>
  <c r="BV42" i="29"/>
  <c r="BX42" i="29" s="1"/>
  <c r="BP42" i="29"/>
  <c r="BR42" i="29" s="1"/>
  <c r="BJ42" i="29"/>
  <c r="BL42" i="29" s="1"/>
  <c r="BD42" i="29"/>
  <c r="BF42" i="29" s="1"/>
  <c r="AX42" i="29"/>
  <c r="AZ42" i="29" s="1"/>
  <c r="AR42" i="29"/>
  <c r="AT42" i="29" s="1"/>
  <c r="AL42" i="29"/>
  <c r="AN42" i="29" s="1"/>
  <c r="AF42" i="29"/>
  <c r="AH42" i="29" s="1"/>
  <c r="Z42" i="29"/>
  <c r="AB42" i="29" s="1"/>
  <c r="AD42" i="29" s="1"/>
  <c r="GL113" i="29"/>
  <c r="GN113" i="29" s="1"/>
  <c r="GF113" i="29"/>
  <c r="GH113" i="29" s="1"/>
  <c r="FZ113" i="29"/>
  <c r="GB113" i="29" s="1"/>
  <c r="FT113" i="29"/>
  <c r="FV113" i="29" s="1"/>
  <c r="FN113" i="29"/>
  <c r="FP113" i="29" s="1"/>
  <c r="FH113" i="29"/>
  <c r="FJ113" i="29" s="1"/>
  <c r="FB113" i="29"/>
  <c r="FD113" i="29" s="1"/>
  <c r="EV113" i="29"/>
  <c r="EX113" i="29" s="1"/>
  <c r="EP113" i="29"/>
  <c r="ER113" i="29" s="1"/>
  <c r="EJ113" i="29"/>
  <c r="EL113" i="29" s="1"/>
  <c r="ED113" i="29"/>
  <c r="EF113" i="29" s="1"/>
  <c r="DX113" i="29"/>
  <c r="DZ113" i="29" s="1"/>
  <c r="DR113" i="29"/>
  <c r="DT113" i="29" s="1"/>
  <c r="DL113" i="29"/>
  <c r="DN113" i="29" s="1"/>
  <c r="DF113" i="29"/>
  <c r="DH113" i="29" s="1"/>
  <c r="CZ113" i="29"/>
  <c r="DB113" i="29" s="1"/>
  <c r="CT113" i="29"/>
  <c r="CV113" i="29" s="1"/>
  <c r="CN113" i="29"/>
  <c r="CP113" i="29" s="1"/>
  <c r="CH113" i="29"/>
  <c r="CJ113" i="29" s="1"/>
  <c r="CB113" i="29"/>
  <c r="CD113" i="29" s="1"/>
  <c r="BV113" i="29"/>
  <c r="BX113" i="29" s="1"/>
  <c r="BP113" i="29"/>
  <c r="BR113" i="29" s="1"/>
  <c r="BJ113" i="29"/>
  <c r="BL113" i="29" s="1"/>
  <c r="BD113" i="29"/>
  <c r="BF113" i="29" s="1"/>
  <c r="AX113" i="29"/>
  <c r="AZ113" i="29" s="1"/>
  <c r="AR113" i="29"/>
  <c r="AT113" i="29" s="1"/>
  <c r="AL113" i="29"/>
  <c r="AN113" i="29" s="1"/>
  <c r="AF113" i="29"/>
  <c r="AH113" i="29" s="1"/>
  <c r="Z113" i="29"/>
  <c r="AB113" i="29" s="1"/>
  <c r="AD113" i="29" s="1"/>
  <c r="GL41" i="29"/>
  <c r="GN41" i="29" s="1"/>
  <c r="GF41" i="29"/>
  <c r="GH41" i="29" s="1"/>
  <c r="FZ41" i="29"/>
  <c r="GB41" i="29" s="1"/>
  <c r="FT41" i="29"/>
  <c r="FV41" i="29" s="1"/>
  <c r="FN41" i="29"/>
  <c r="FP41" i="29" s="1"/>
  <c r="FH41" i="29"/>
  <c r="FJ41" i="29" s="1"/>
  <c r="FB41" i="29"/>
  <c r="FD41" i="29" s="1"/>
  <c r="EV41" i="29"/>
  <c r="EX41" i="29" s="1"/>
  <c r="EP41" i="29"/>
  <c r="ER41" i="29" s="1"/>
  <c r="EJ41" i="29"/>
  <c r="EL41" i="29" s="1"/>
  <c r="ED41" i="29"/>
  <c r="EF41" i="29" s="1"/>
  <c r="DX41" i="29"/>
  <c r="DZ41" i="29" s="1"/>
  <c r="DR41" i="29"/>
  <c r="DT41" i="29" s="1"/>
  <c r="DL41" i="29"/>
  <c r="DN41" i="29" s="1"/>
  <c r="DF41" i="29"/>
  <c r="DH41" i="29" s="1"/>
  <c r="CZ41" i="29"/>
  <c r="DB41" i="29" s="1"/>
  <c r="CT41" i="29"/>
  <c r="CV41" i="29" s="1"/>
  <c r="CN41" i="29"/>
  <c r="CP41" i="29" s="1"/>
  <c r="CH41" i="29"/>
  <c r="CJ41" i="29" s="1"/>
  <c r="CB41" i="29"/>
  <c r="CD41" i="29" s="1"/>
  <c r="BV41" i="29"/>
  <c r="BX41" i="29" s="1"/>
  <c r="BP41" i="29"/>
  <c r="BR41" i="29" s="1"/>
  <c r="BJ41" i="29"/>
  <c r="BL41" i="29" s="1"/>
  <c r="BD41" i="29"/>
  <c r="BF41" i="29" s="1"/>
  <c r="AX41" i="29"/>
  <c r="AZ41" i="29" s="1"/>
  <c r="AR41" i="29"/>
  <c r="AT41" i="29" s="1"/>
  <c r="AL41" i="29"/>
  <c r="AN41" i="29" s="1"/>
  <c r="AF41" i="29"/>
  <c r="AH41" i="29" s="1"/>
  <c r="AJ41" i="29" s="1"/>
  <c r="GL40" i="29"/>
  <c r="GN40" i="29" s="1"/>
  <c r="GF40" i="29"/>
  <c r="GH40" i="29" s="1"/>
  <c r="FZ40" i="29"/>
  <c r="GB40" i="29" s="1"/>
  <c r="FT40" i="29"/>
  <c r="FV40" i="29" s="1"/>
  <c r="FN40" i="29"/>
  <c r="FP40" i="29" s="1"/>
  <c r="FH40" i="29"/>
  <c r="FJ40" i="29" s="1"/>
  <c r="FB40" i="29"/>
  <c r="FD40" i="29" s="1"/>
  <c r="EV40" i="29"/>
  <c r="EX40" i="29" s="1"/>
  <c r="EP40" i="29"/>
  <c r="ER40" i="29" s="1"/>
  <c r="EJ40" i="29"/>
  <c r="EL40" i="29" s="1"/>
  <c r="ED40" i="29"/>
  <c r="EF40" i="29" s="1"/>
  <c r="DX40" i="29"/>
  <c r="DZ40" i="29" s="1"/>
  <c r="DR40" i="29"/>
  <c r="DT40" i="29" s="1"/>
  <c r="DL40" i="29"/>
  <c r="DN40" i="29" s="1"/>
  <c r="DF40" i="29"/>
  <c r="DH40" i="29" s="1"/>
  <c r="CZ40" i="29"/>
  <c r="DB40" i="29" s="1"/>
  <c r="CT40" i="29"/>
  <c r="CV40" i="29" s="1"/>
  <c r="CN40" i="29"/>
  <c r="CP40" i="29" s="1"/>
  <c r="CH40" i="29"/>
  <c r="CJ40" i="29" s="1"/>
  <c r="CB40" i="29"/>
  <c r="CD40" i="29" s="1"/>
  <c r="BV40" i="29"/>
  <c r="BX40" i="29" s="1"/>
  <c r="BP40" i="29"/>
  <c r="BR40" i="29" s="1"/>
  <c r="BJ40" i="29"/>
  <c r="BL40" i="29" s="1"/>
  <c r="BD40" i="29"/>
  <c r="BF40" i="29" s="1"/>
  <c r="AX40" i="29"/>
  <c r="AZ40" i="29" s="1"/>
  <c r="AR40" i="29"/>
  <c r="AT40" i="29" s="1"/>
  <c r="AL40" i="29"/>
  <c r="AN40" i="29" s="1"/>
  <c r="AF40" i="29"/>
  <c r="AH40" i="29" s="1"/>
  <c r="AJ40" i="29" s="1"/>
  <c r="GL39" i="29"/>
  <c r="GN39" i="29" s="1"/>
  <c r="GF39" i="29"/>
  <c r="GH39" i="29" s="1"/>
  <c r="FZ39" i="29"/>
  <c r="GB39" i="29" s="1"/>
  <c r="FT39" i="29"/>
  <c r="FV39" i="29" s="1"/>
  <c r="FN39" i="29"/>
  <c r="FP39" i="29" s="1"/>
  <c r="FH39" i="29"/>
  <c r="FJ39" i="29" s="1"/>
  <c r="FB39" i="29"/>
  <c r="FD39" i="29" s="1"/>
  <c r="EV39" i="29"/>
  <c r="EX39" i="29" s="1"/>
  <c r="EP39" i="29"/>
  <c r="ER39" i="29" s="1"/>
  <c r="EJ39" i="29"/>
  <c r="EL39" i="29" s="1"/>
  <c r="ED39" i="29"/>
  <c r="EF39" i="29" s="1"/>
  <c r="DX39" i="29"/>
  <c r="DZ39" i="29" s="1"/>
  <c r="DR39" i="29"/>
  <c r="DT39" i="29" s="1"/>
  <c r="DL39" i="29"/>
  <c r="DN39" i="29" s="1"/>
  <c r="DF39" i="29"/>
  <c r="DH39" i="29" s="1"/>
  <c r="CZ39" i="29"/>
  <c r="DB39" i="29" s="1"/>
  <c r="CT39" i="29"/>
  <c r="CV39" i="29" s="1"/>
  <c r="CN39" i="29"/>
  <c r="CP39" i="29" s="1"/>
  <c r="CH39" i="29"/>
  <c r="CJ39" i="29" s="1"/>
  <c r="CB39" i="29"/>
  <c r="CD39" i="29" s="1"/>
  <c r="BV39" i="29"/>
  <c r="BX39" i="29" s="1"/>
  <c r="BP39" i="29"/>
  <c r="BR39" i="29" s="1"/>
  <c r="BJ39" i="29"/>
  <c r="BL39" i="29" s="1"/>
  <c r="BD39" i="29"/>
  <c r="BF39" i="29" s="1"/>
  <c r="AX39" i="29"/>
  <c r="AZ39" i="29" s="1"/>
  <c r="AR39" i="29"/>
  <c r="AT39" i="29" s="1"/>
  <c r="AL39" i="29"/>
  <c r="AN39" i="29" s="1"/>
  <c r="AF39" i="29"/>
  <c r="AH39" i="29" s="1"/>
  <c r="AJ39" i="29" s="1"/>
  <c r="GL111" i="29"/>
  <c r="GN111" i="29" s="1"/>
  <c r="GF111" i="29"/>
  <c r="GH111" i="29" s="1"/>
  <c r="FZ111" i="29"/>
  <c r="GB111" i="29" s="1"/>
  <c r="FT111" i="29"/>
  <c r="FV111" i="29" s="1"/>
  <c r="FN111" i="29"/>
  <c r="FP111" i="29" s="1"/>
  <c r="FH111" i="29"/>
  <c r="FJ111" i="29" s="1"/>
  <c r="FB111" i="29"/>
  <c r="FD111" i="29" s="1"/>
  <c r="EV111" i="29"/>
  <c r="EX111" i="29" s="1"/>
  <c r="EP111" i="29"/>
  <c r="ER111" i="29" s="1"/>
  <c r="EJ111" i="29"/>
  <c r="EL111" i="29" s="1"/>
  <c r="ED111" i="29"/>
  <c r="EF111" i="29" s="1"/>
  <c r="DX111" i="29"/>
  <c r="DZ111" i="29" s="1"/>
  <c r="DR111" i="29"/>
  <c r="DT111" i="29" s="1"/>
  <c r="DL111" i="29"/>
  <c r="DN111" i="29" s="1"/>
  <c r="DF111" i="29"/>
  <c r="DH111" i="29" s="1"/>
  <c r="CZ111" i="29"/>
  <c r="DB111" i="29" s="1"/>
  <c r="CT111" i="29"/>
  <c r="CV111" i="29" s="1"/>
  <c r="CN111" i="29"/>
  <c r="CP111" i="29" s="1"/>
  <c r="CH111" i="29"/>
  <c r="CJ111" i="29" s="1"/>
  <c r="CB111" i="29"/>
  <c r="CD111" i="29" s="1"/>
  <c r="BV111" i="29"/>
  <c r="BX111" i="29" s="1"/>
  <c r="BP111" i="29"/>
  <c r="BR111" i="29" s="1"/>
  <c r="BJ111" i="29"/>
  <c r="BL111" i="29" s="1"/>
  <c r="BG111" i="29"/>
  <c r="BG93" i="29" s="1"/>
  <c r="BD111" i="29"/>
  <c r="BF111" i="29" s="1"/>
  <c r="AX111" i="29"/>
  <c r="AZ111" i="29" s="1"/>
  <c r="AR111" i="29"/>
  <c r="AT111" i="29" s="1"/>
  <c r="AL111" i="29"/>
  <c r="AN111" i="29" s="1"/>
  <c r="AF111" i="29"/>
  <c r="AH111" i="29" s="1"/>
  <c r="AJ111" i="29" s="1"/>
  <c r="Z111" i="29"/>
  <c r="AB111" i="29" s="1"/>
  <c r="GL38" i="29"/>
  <c r="GN38" i="29" s="1"/>
  <c r="GF38" i="29"/>
  <c r="GH38" i="29" s="1"/>
  <c r="FZ38" i="29"/>
  <c r="GB38" i="29" s="1"/>
  <c r="FT38" i="29"/>
  <c r="FV38" i="29" s="1"/>
  <c r="FN38" i="29"/>
  <c r="FP38" i="29" s="1"/>
  <c r="FH38" i="29"/>
  <c r="FJ38" i="29" s="1"/>
  <c r="FB38" i="29"/>
  <c r="FD38" i="29" s="1"/>
  <c r="EV38" i="29"/>
  <c r="EX38" i="29" s="1"/>
  <c r="EP38" i="29"/>
  <c r="ER38" i="29" s="1"/>
  <c r="EJ38" i="29"/>
  <c r="EL38" i="29" s="1"/>
  <c r="ED38" i="29"/>
  <c r="EF38" i="29" s="1"/>
  <c r="DX38" i="29"/>
  <c r="DZ38" i="29" s="1"/>
  <c r="DR38" i="29"/>
  <c r="DT38" i="29" s="1"/>
  <c r="DL38" i="29"/>
  <c r="DN38" i="29" s="1"/>
  <c r="DF38" i="29"/>
  <c r="DH38" i="29" s="1"/>
  <c r="CZ38" i="29"/>
  <c r="DB38" i="29" s="1"/>
  <c r="CT38" i="29"/>
  <c r="CV38" i="29" s="1"/>
  <c r="CN38" i="29"/>
  <c r="CP38" i="29" s="1"/>
  <c r="CH38" i="29"/>
  <c r="CJ38" i="29" s="1"/>
  <c r="CB38" i="29"/>
  <c r="CD38" i="29" s="1"/>
  <c r="BV38" i="29"/>
  <c r="BX38" i="29" s="1"/>
  <c r="BP38" i="29"/>
  <c r="BR38" i="29" s="1"/>
  <c r="BJ38" i="29"/>
  <c r="BL38" i="29" s="1"/>
  <c r="BD38" i="29"/>
  <c r="BF38" i="29" s="1"/>
  <c r="AX38" i="29"/>
  <c r="AZ38" i="29" s="1"/>
  <c r="AR38" i="29"/>
  <c r="AT38" i="29" s="1"/>
  <c r="AL38" i="29"/>
  <c r="AN38" i="29" s="1"/>
  <c r="AF38" i="29"/>
  <c r="AH38" i="29" s="1"/>
  <c r="Z38" i="29"/>
  <c r="AB38" i="29" s="1"/>
  <c r="AD38" i="29" s="1"/>
  <c r="GL37" i="29"/>
  <c r="GN37" i="29" s="1"/>
  <c r="GF37" i="29"/>
  <c r="GH37" i="29" s="1"/>
  <c r="FZ37" i="29"/>
  <c r="GB37" i="29" s="1"/>
  <c r="FT37" i="29"/>
  <c r="FV37" i="29" s="1"/>
  <c r="FN37" i="29"/>
  <c r="FP37" i="29" s="1"/>
  <c r="FH37" i="29"/>
  <c r="FJ37" i="29" s="1"/>
  <c r="FB37" i="29"/>
  <c r="FD37" i="29" s="1"/>
  <c r="EV37" i="29"/>
  <c r="EX37" i="29" s="1"/>
  <c r="EP37" i="29"/>
  <c r="ER37" i="29" s="1"/>
  <c r="EJ37" i="29"/>
  <c r="EL37" i="29" s="1"/>
  <c r="ED37" i="29"/>
  <c r="EF37" i="29" s="1"/>
  <c r="DX37" i="29"/>
  <c r="DZ37" i="29" s="1"/>
  <c r="DR37" i="29"/>
  <c r="DT37" i="29" s="1"/>
  <c r="DL37" i="29"/>
  <c r="DN37" i="29" s="1"/>
  <c r="DF37" i="29"/>
  <c r="DH37" i="29" s="1"/>
  <c r="CZ37" i="29"/>
  <c r="DB37" i="29" s="1"/>
  <c r="CT37" i="29"/>
  <c r="CV37" i="29" s="1"/>
  <c r="CN37" i="29"/>
  <c r="CP37" i="29" s="1"/>
  <c r="CH37" i="29"/>
  <c r="CJ37" i="29" s="1"/>
  <c r="CB37" i="29"/>
  <c r="CD37" i="29" s="1"/>
  <c r="BV37" i="29"/>
  <c r="BX37" i="29" s="1"/>
  <c r="BP37" i="29"/>
  <c r="BR37" i="29" s="1"/>
  <c r="BJ37" i="29"/>
  <c r="BL37" i="29" s="1"/>
  <c r="BD37" i="29"/>
  <c r="BF37" i="29" s="1"/>
  <c r="AX37" i="29"/>
  <c r="AZ37" i="29" s="1"/>
  <c r="AR37" i="29"/>
  <c r="AT37" i="29" s="1"/>
  <c r="AL37" i="29"/>
  <c r="AN37" i="29" s="1"/>
  <c r="AF37" i="29"/>
  <c r="AH37" i="29" s="1"/>
  <c r="AJ37" i="29" s="1"/>
  <c r="GL36" i="29"/>
  <c r="GN36" i="29" s="1"/>
  <c r="GF36" i="29"/>
  <c r="GH36" i="29" s="1"/>
  <c r="FZ36" i="29"/>
  <c r="GB36" i="29" s="1"/>
  <c r="FT36" i="29"/>
  <c r="FV36" i="29" s="1"/>
  <c r="FN36" i="29"/>
  <c r="FP36" i="29" s="1"/>
  <c r="FH36" i="29"/>
  <c r="FJ36" i="29" s="1"/>
  <c r="FB36" i="29"/>
  <c r="FD36" i="29" s="1"/>
  <c r="EV36" i="29"/>
  <c r="EX36" i="29" s="1"/>
  <c r="EP36" i="29"/>
  <c r="ER36" i="29" s="1"/>
  <c r="EJ36" i="29"/>
  <c r="EL36" i="29" s="1"/>
  <c r="ED36" i="29"/>
  <c r="EF36" i="29" s="1"/>
  <c r="DX36" i="29"/>
  <c r="DZ36" i="29" s="1"/>
  <c r="DR36" i="29"/>
  <c r="DT36" i="29" s="1"/>
  <c r="DL36" i="29"/>
  <c r="DN36" i="29" s="1"/>
  <c r="DF36" i="29"/>
  <c r="DH36" i="29" s="1"/>
  <c r="CZ36" i="29"/>
  <c r="DB36" i="29" s="1"/>
  <c r="CT36" i="29"/>
  <c r="CV36" i="29" s="1"/>
  <c r="CN36" i="29"/>
  <c r="CP36" i="29" s="1"/>
  <c r="CH36" i="29"/>
  <c r="CJ36" i="29" s="1"/>
  <c r="CB36" i="29"/>
  <c r="CD36" i="29" s="1"/>
  <c r="BV36" i="29"/>
  <c r="BX36" i="29" s="1"/>
  <c r="BP36" i="29"/>
  <c r="BR36" i="29" s="1"/>
  <c r="BJ36" i="29"/>
  <c r="BL36" i="29" s="1"/>
  <c r="BD36" i="29"/>
  <c r="BF36" i="29" s="1"/>
  <c r="AX36" i="29"/>
  <c r="AZ36" i="29" s="1"/>
  <c r="AR36" i="29"/>
  <c r="AT36" i="29" s="1"/>
  <c r="AL36" i="29"/>
  <c r="AN36" i="29" s="1"/>
  <c r="AF36" i="29"/>
  <c r="AH36" i="29" s="1"/>
  <c r="AJ36" i="29" s="1"/>
  <c r="GL35" i="29"/>
  <c r="GN35" i="29" s="1"/>
  <c r="GF35" i="29"/>
  <c r="GH35" i="29" s="1"/>
  <c r="FZ35" i="29"/>
  <c r="GB35" i="29" s="1"/>
  <c r="FT35" i="29"/>
  <c r="FV35" i="29" s="1"/>
  <c r="FN35" i="29"/>
  <c r="FP35" i="29" s="1"/>
  <c r="FH35" i="29"/>
  <c r="FJ35" i="29" s="1"/>
  <c r="FB35" i="29"/>
  <c r="FD35" i="29" s="1"/>
  <c r="EV35" i="29"/>
  <c r="EX35" i="29" s="1"/>
  <c r="EP35" i="29"/>
  <c r="ER35" i="29" s="1"/>
  <c r="EJ35" i="29"/>
  <c r="EL35" i="29" s="1"/>
  <c r="ED35" i="29"/>
  <c r="EF35" i="29" s="1"/>
  <c r="DX35" i="29"/>
  <c r="DZ35" i="29" s="1"/>
  <c r="DR35" i="29"/>
  <c r="DT35" i="29" s="1"/>
  <c r="DL35" i="29"/>
  <c r="DN35" i="29" s="1"/>
  <c r="DF35" i="29"/>
  <c r="DH35" i="29" s="1"/>
  <c r="CZ35" i="29"/>
  <c r="DB35" i="29" s="1"/>
  <c r="CT35" i="29"/>
  <c r="CV35" i="29" s="1"/>
  <c r="CN35" i="29"/>
  <c r="CP35" i="29" s="1"/>
  <c r="CH35" i="29"/>
  <c r="CJ35" i="29" s="1"/>
  <c r="CB35" i="29"/>
  <c r="CD35" i="29" s="1"/>
  <c r="BV35" i="29"/>
  <c r="BX35" i="29" s="1"/>
  <c r="BP35" i="29"/>
  <c r="BR35" i="29" s="1"/>
  <c r="BJ35" i="29"/>
  <c r="BL35" i="29" s="1"/>
  <c r="BD35" i="29"/>
  <c r="BF35" i="29" s="1"/>
  <c r="AX35" i="29"/>
  <c r="AZ35" i="29" s="1"/>
  <c r="AR35" i="29"/>
  <c r="AT35" i="29" s="1"/>
  <c r="AL35" i="29"/>
  <c r="AN35" i="29" s="1"/>
  <c r="AF35" i="29"/>
  <c r="AH35" i="29" s="1"/>
  <c r="Z35" i="29"/>
  <c r="AB35" i="29" s="1"/>
  <c r="AD35" i="29" s="1"/>
  <c r="GL34" i="29"/>
  <c r="GN34" i="29" s="1"/>
  <c r="GF34" i="29"/>
  <c r="GH34" i="29" s="1"/>
  <c r="FZ34" i="29"/>
  <c r="GB34" i="29" s="1"/>
  <c r="FT34" i="29"/>
  <c r="FV34" i="29" s="1"/>
  <c r="FN34" i="29"/>
  <c r="FP34" i="29" s="1"/>
  <c r="FH34" i="29"/>
  <c r="FJ34" i="29" s="1"/>
  <c r="FB34" i="29"/>
  <c r="FD34" i="29" s="1"/>
  <c r="EV34" i="29"/>
  <c r="EX34" i="29" s="1"/>
  <c r="EP34" i="29"/>
  <c r="ER34" i="29" s="1"/>
  <c r="EJ34" i="29"/>
  <c r="EL34" i="29" s="1"/>
  <c r="ED34" i="29"/>
  <c r="EF34" i="29" s="1"/>
  <c r="DX34" i="29"/>
  <c r="DZ34" i="29" s="1"/>
  <c r="DR34" i="29"/>
  <c r="DT34" i="29" s="1"/>
  <c r="DL34" i="29"/>
  <c r="DN34" i="29" s="1"/>
  <c r="DF34" i="29"/>
  <c r="DH34" i="29" s="1"/>
  <c r="CZ34" i="29"/>
  <c r="DB34" i="29" s="1"/>
  <c r="CT34" i="29"/>
  <c r="CV34" i="29" s="1"/>
  <c r="CN34" i="29"/>
  <c r="CP34" i="29" s="1"/>
  <c r="CH34" i="29"/>
  <c r="CJ34" i="29" s="1"/>
  <c r="CB34" i="29"/>
  <c r="CD34" i="29" s="1"/>
  <c r="BV34" i="29"/>
  <c r="BX34" i="29" s="1"/>
  <c r="BP34" i="29"/>
  <c r="BR34" i="29" s="1"/>
  <c r="BJ34" i="29"/>
  <c r="BL34" i="29" s="1"/>
  <c r="BD34" i="29"/>
  <c r="BF34" i="29" s="1"/>
  <c r="AX34" i="29"/>
  <c r="AZ34" i="29" s="1"/>
  <c r="AR34" i="29"/>
  <c r="AT34" i="29" s="1"/>
  <c r="AL34" i="29"/>
  <c r="AN34" i="29" s="1"/>
  <c r="AF34" i="29"/>
  <c r="AH34" i="29" s="1"/>
  <c r="Z34" i="29"/>
  <c r="AB34" i="29" s="1"/>
  <c r="AD34" i="29" s="1"/>
  <c r="GL33" i="29"/>
  <c r="GN33" i="29" s="1"/>
  <c r="GF33" i="29"/>
  <c r="GH33" i="29" s="1"/>
  <c r="FZ33" i="29"/>
  <c r="GB33" i="29" s="1"/>
  <c r="FT33" i="29"/>
  <c r="FV33" i="29" s="1"/>
  <c r="FN33" i="29"/>
  <c r="FP33" i="29" s="1"/>
  <c r="FH33" i="29"/>
  <c r="FJ33" i="29" s="1"/>
  <c r="FB33" i="29"/>
  <c r="FD33" i="29" s="1"/>
  <c r="EV33" i="29"/>
  <c r="EX33" i="29" s="1"/>
  <c r="EP33" i="29"/>
  <c r="ER33" i="29" s="1"/>
  <c r="EJ33" i="29"/>
  <c r="EL33" i="29" s="1"/>
  <c r="ED33" i="29"/>
  <c r="EF33" i="29" s="1"/>
  <c r="DX33" i="29"/>
  <c r="DZ33" i="29" s="1"/>
  <c r="DR33" i="29"/>
  <c r="DT33" i="29" s="1"/>
  <c r="DL33" i="29"/>
  <c r="DN33" i="29" s="1"/>
  <c r="DF33" i="29"/>
  <c r="DH33" i="29" s="1"/>
  <c r="CZ33" i="29"/>
  <c r="DB33" i="29" s="1"/>
  <c r="CT33" i="29"/>
  <c r="CV33" i="29" s="1"/>
  <c r="CN33" i="29"/>
  <c r="CP33" i="29" s="1"/>
  <c r="CH33" i="29"/>
  <c r="CJ33" i="29" s="1"/>
  <c r="CB33" i="29"/>
  <c r="CD33" i="29" s="1"/>
  <c r="BV33" i="29"/>
  <c r="BX33" i="29" s="1"/>
  <c r="BP33" i="29"/>
  <c r="BR33" i="29" s="1"/>
  <c r="BJ33" i="29"/>
  <c r="BL33" i="29" s="1"/>
  <c r="BD33" i="29"/>
  <c r="BF33" i="29" s="1"/>
  <c r="AX33" i="29"/>
  <c r="AZ33" i="29" s="1"/>
  <c r="AR33" i="29"/>
  <c r="AT33" i="29" s="1"/>
  <c r="AL33" i="29"/>
  <c r="AN33" i="29" s="1"/>
  <c r="AF33" i="29"/>
  <c r="AH33" i="29" s="1"/>
  <c r="AJ33" i="29" s="1"/>
  <c r="GL32" i="29"/>
  <c r="GN32" i="29" s="1"/>
  <c r="GF32" i="29"/>
  <c r="GH32" i="29" s="1"/>
  <c r="FZ32" i="29"/>
  <c r="GB32" i="29" s="1"/>
  <c r="FT32" i="29"/>
  <c r="FV32" i="29" s="1"/>
  <c r="FN32" i="29"/>
  <c r="FP32" i="29" s="1"/>
  <c r="FH32" i="29"/>
  <c r="FJ32" i="29" s="1"/>
  <c r="FB32" i="29"/>
  <c r="FD32" i="29" s="1"/>
  <c r="EV32" i="29"/>
  <c r="EX32" i="29" s="1"/>
  <c r="EP32" i="29"/>
  <c r="ER32" i="29" s="1"/>
  <c r="EJ32" i="29"/>
  <c r="EL32" i="29" s="1"/>
  <c r="ED32" i="29"/>
  <c r="EF32" i="29" s="1"/>
  <c r="DX32" i="29"/>
  <c r="DZ32" i="29" s="1"/>
  <c r="DR32" i="29"/>
  <c r="DT32" i="29" s="1"/>
  <c r="DL32" i="29"/>
  <c r="DN32" i="29" s="1"/>
  <c r="DF32" i="29"/>
  <c r="DH32" i="29" s="1"/>
  <c r="CZ32" i="29"/>
  <c r="DB32" i="29" s="1"/>
  <c r="CT32" i="29"/>
  <c r="CV32" i="29" s="1"/>
  <c r="CN32" i="29"/>
  <c r="CP32" i="29" s="1"/>
  <c r="CH32" i="29"/>
  <c r="CJ32" i="29" s="1"/>
  <c r="CB32" i="29"/>
  <c r="CD32" i="29" s="1"/>
  <c r="BV32" i="29"/>
  <c r="BX32" i="29" s="1"/>
  <c r="BP32" i="29"/>
  <c r="BR32" i="29" s="1"/>
  <c r="BJ32" i="29"/>
  <c r="BL32" i="29" s="1"/>
  <c r="BD32" i="29"/>
  <c r="BF32" i="29" s="1"/>
  <c r="AX32" i="29"/>
  <c r="AZ32" i="29" s="1"/>
  <c r="AR32" i="29"/>
  <c r="AT32" i="29" s="1"/>
  <c r="AL32" i="29"/>
  <c r="AN32" i="29" s="1"/>
  <c r="AF32" i="29"/>
  <c r="AH32" i="29" s="1"/>
  <c r="AJ32" i="29" s="1"/>
  <c r="GL31" i="29"/>
  <c r="GN31" i="29" s="1"/>
  <c r="GF31" i="29"/>
  <c r="GH31" i="29" s="1"/>
  <c r="FZ31" i="29"/>
  <c r="GB31" i="29" s="1"/>
  <c r="FT31" i="29"/>
  <c r="FV31" i="29" s="1"/>
  <c r="FN31" i="29"/>
  <c r="FP31" i="29" s="1"/>
  <c r="FH31" i="29"/>
  <c r="FJ31" i="29" s="1"/>
  <c r="FB31" i="29"/>
  <c r="FD31" i="29" s="1"/>
  <c r="EV31" i="29"/>
  <c r="EX31" i="29" s="1"/>
  <c r="EP31" i="29"/>
  <c r="ER31" i="29" s="1"/>
  <c r="EJ31" i="29"/>
  <c r="EL31" i="29" s="1"/>
  <c r="ED31" i="29"/>
  <c r="EF31" i="29" s="1"/>
  <c r="DX31" i="29"/>
  <c r="DZ31" i="29" s="1"/>
  <c r="DR31" i="29"/>
  <c r="DT31" i="29" s="1"/>
  <c r="DL31" i="29"/>
  <c r="DN31" i="29" s="1"/>
  <c r="DF31" i="29"/>
  <c r="DH31" i="29" s="1"/>
  <c r="CZ31" i="29"/>
  <c r="DB31" i="29" s="1"/>
  <c r="CT31" i="29"/>
  <c r="CV31" i="29" s="1"/>
  <c r="CN31" i="29"/>
  <c r="CP31" i="29" s="1"/>
  <c r="CH31" i="29"/>
  <c r="CJ31" i="29" s="1"/>
  <c r="CB31" i="29"/>
  <c r="CD31" i="29" s="1"/>
  <c r="BV31" i="29"/>
  <c r="BX31" i="29" s="1"/>
  <c r="BP31" i="29"/>
  <c r="BR31" i="29" s="1"/>
  <c r="BJ31" i="29"/>
  <c r="BL31" i="29" s="1"/>
  <c r="BD31" i="29"/>
  <c r="BF31" i="29" s="1"/>
  <c r="AX31" i="29"/>
  <c r="AZ31" i="29" s="1"/>
  <c r="AR31" i="29"/>
  <c r="AT31" i="29" s="1"/>
  <c r="AL31" i="29"/>
  <c r="AN31" i="29" s="1"/>
  <c r="AF31" i="29"/>
  <c r="AH31" i="29" s="1"/>
  <c r="AJ31" i="29" s="1"/>
  <c r="GL30" i="29"/>
  <c r="GN30" i="29" s="1"/>
  <c r="GF30" i="29"/>
  <c r="GH30" i="29" s="1"/>
  <c r="FZ30" i="29"/>
  <c r="GB30" i="29" s="1"/>
  <c r="FT30" i="29"/>
  <c r="FV30" i="29" s="1"/>
  <c r="FN30" i="29"/>
  <c r="FP30" i="29" s="1"/>
  <c r="FH30" i="29"/>
  <c r="FJ30" i="29" s="1"/>
  <c r="FB30" i="29"/>
  <c r="FD30" i="29" s="1"/>
  <c r="EV30" i="29"/>
  <c r="EX30" i="29" s="1"/>
  <c r="EP30" i="29"/>
  <c r="ER30" i="29" s="1"/>
  <c r="EJ30" i="29"/>
  <c r="EL30" i="29" s="1"/>
  <c r="ED30" i="29"/>
  <c r="EF30" i="29" s="1"/>
  <c r="DX30" i="29"/>
  <c r="DZ30" i="29" s="1"/>
  <c r="DR30" i="29"/>
  <c r="DT30" i="29" s="1"/>
  <c r="DL30" i="29"/>
  <c r="DN30" i="29" s="1"/>
  <c r="DF30" i="29"/>
  <c r="DH30" i="29" s="1"/>
  <c r="CZ30" i="29"/>
  <c r="DB30" i="29" s="1"/>
  <c r="CT30" i="29"/>
  <c r="CV30" i="29" s="1"/>
  <c r="CN30" i="29"/>
  <c r="CP30" i="29" s="1"/>
  <c r="CH30" i="29"/>
  <c r="CJ30" i="29" s="1"/>
  <c r="CB30" i="29"/>
  <c r="CD30" i="29" s="1"/>
  <c r="BV30" i="29"/>
  <c r="BX30" i="29" s="1"/>
  <c r="BP30" i="29"/>
  <c r="BR30" i="29" s="1"/>
  <c r="BJ30" i="29"/>
  <c r="BL30" i="29" s="1"/>
  <c r="BD30" i="29"/>
  <c r="BF30" i="29" s="1"/>
  <c r="AX30" i="29"/>
  <c r="AZ30" i="29" s="1"/>
  <c r="AR30" i="29"/>
  <c r="AT30" i="29" s="1"/>
  <c r="AL30" i="29"/>
  <c r="AN30" i="29" s="1"/>
  <c r="AF30" i="29"/>
  <c r="AH30" i="29" s="1"/>
  <c r="Z30" i="29"/>
  <c r="AB30" i="29" s="1"/>
  <c r="AD30" i="29" s="1"/>
  <c r="GL29" i="29"/>
  <c r="GN29" i="29" s="1"/>
  <c r="GF29" i="29"/>
  <c r="GH29" i="29" s="1"/>
  <c r="FZ29" i="29"/>
  <c r="GB29" i="29" s="1"/>
  <c r="FT29" i="29"/>
  <c r="FV29" i="29" s="1"/>
  <c r="FN29" i="29"/>
  <c r="FP29" i="29" s="1"/>
  <c r="FH29" i="29"/>
  <c r="FJ29" i="29" s="1"/>
  <c r="FB29" i="29"/>
  <c r="FD29" i="29" s="1"/>
  <c r="EV29" i="29"/>
  <c r="EX29" i="29" s="1"/>
  <c r="EP29" i="29"/>
  <c r="ER29" i="29" s="1"/>
  <c r="EJ29" i="29"/>
  <c r="EL29" i="29" s="1"/>
  <c r="ED29" i="29"/>
  <c r="EF29" i="29" s="1"/>
  <c r="DX29" i="29"/>
  <c r="DZ29" i="29" s="1"/>
  <c r="DR29" i="29"/>
  <c r="DT29" i="29" s="1"/>
  <c r="DL29" i="29"/>
  <c r="DN29" i="29" s="1"/>
  <c r="DF29" i="29"/>
  <c r="DH29" i="29" s="1"/>
  <c r="CZ29" i="29"/>
  <c r="DB29" i="29" s="1"/>
  <c r="CT29" i="29"/>
  <c r="CV29" i="29" s="1"/>
  <c r="CN29" i="29"/>
  <c r="CP29" i="29" s="1"/>
  <c r="CH29" i="29"/>
  <c r="CJ29" i="29" s="1"/>
  <c r="CB29" i="29"/>
  <c r="CD29" i="29" s="1"/>
  <c r="BV29" i="29"/>
  <c r="BX29" i="29" s="1"/>
  <c r="BP29" i="29"/>
  <c r="BR29" i="29" s="1"/>
  <c r="BJ29" i="29"/>
  <c r="BL29" i="29" s="1"/>
  <c r="BD29" i="29"/>
  <c r="BF29" i="29" s="1"/>
  <c r="AX29" i="29"/>
  <c r="AZ29" i="29" s="1"/>
  <c r="AR29" i="29"/>
  <c r="AT29" i="29" s="1"/>
  <c r="AL29" i="29"/>
  <c r="AN29" i="29" s="1"/>
  <c r="AF29" i="29"/>
  <c r="AH29" i="29" s="1"/>
  <c r="AJ29" i="29" s="1"/>
  <c r="GL105" i="29"/>
  <c r="GN105" i="29" s="1"/>
  <c r="GF105" i="29"/>
  <c r="GH105" i="29" s="1"/>
  <c r="FZ105" i="29"/>
  <c r="GB105" i="29" s="1"/>
  <c r="FT105" i="29"/>
  <c r="FV105" i="29" s="1"/>
  <c r="FN105" i="29"/>
  <c r="FP105" i="29" s="1"/>
  <c r="FH105" i="29"/>
  <c r="FJ105" i="29" s="1"/>
  <c r="FB105" i="29"/>
  <c r="FD105" i="29" s="1"/>
  <c r="EV105" i="29"/>
  <c r="EX105" i="29" s="1"/>
  <c r="EP105" i="29"/>
  <c r="ER105" i="29" s="1"/>
  <c r="EJ105" i="29"/>
  <c r="EL105" i="29" s="1"/>
  <c r="ED105" i="29"/>
  <c r="EF105" i="29" s="1"/>
  <c r="DX105" i="29"/>
  <c r="DZ105" i="29" s="1"/>
  <c r="DR105" i="29"/>
  <c r="DT105" i="29" s="1"/>
  <c r="DL105" i="29"/>
  <c r="DN105" i="29" s="1"/>
  <c r="DF105" i="29"/>
  <c r="DH105" i="29" s="1"/>
  <c r="CZ105" i="29"/>
  <c r="DB105" i="29" s="1"/>
  <c r="CT105" i="29"/>
  <c r="CV105" i="29" s="1"/>
  <c r="CN105" i="29"/>
  <c r="CP105" i="29" s="1"/>
  <c r="CH105" i="29"/>
  <c r="CJ105" i="29" s="1"/>
  <c r="CB105" i="29"/>
  <c r="CD105" i="29" s="1"/>
  <c r="BV105" i="29"/>
  <c r="BX105" i="29" s="1"/>
  <c r="BP105" i="29"/>
  <c r="BR105" i="29" s="1"/>
  <c r="BJ105" i="29"/>
  <c r="BL105" i="29" s="1"/>
  <c r="BD105" i="29"/>
  <c r="BF105" i="29" s="1"/>
  <c r="AX105" i="29"/>
  <c r="AZ105" i="29" s="1"/>
  <c r="AR105" i="29"/>
  <c r="AT105" i="29" s="1"/>
  <c r="AL105" i="29"/>
  <c r="AN105" i="29" s="1"/>
  <c r="AF105" i="29"/>
  <c r="AH105" i="29" s="1"/>
  <c r="Z105" i="29"/>
  <c r="AB105" i="29" s="1"/>
  <c r="AD105" i="29" s="1"/>
  <c r="GL28" i="29"/>
  <c r="GN28" i="29" s="1"/>
  <c r="GF28" i="29"/>
  <c r="GH28" i="29" s="1"/>
  <c r="FZ28" i="29"/>
  <c r="GB28" i="29" s="1"/>
  <c r="FT28" i="29"/>
  <c r="FV28" i="29" s="1"/>
  <c r="FN28" i="29"/>
  <c r="FP28" i="29" s="1"/>
  <c r="FH28" i="29"/>
  <c r="FJ28" i="29" s="1"/>
  <c r="FB28" i="29"/>
  <c r="FD28" i="29" s="1"/>
  <c r="EV28" i="29"/>
  <c r="EX28" i="29" s="1"/>
  <c r="EP28" i="29"/>
  <c r="ER28" i="29" s="1"/>
  <c r="EJ28" i="29"/>
  <c r="EL28" i="29" s="1"/>
  <c r="ED28" i="29"/>
  <c r="EF28" i="29" s="1"/>
  <c r="DX28" i="29"/>
  <c r="DZ28" i="29" s="1"/>
  <c r="DR28" i="29"/>
  <c r="DT28" i="29" s="1"/>
  <c r="DN28" i="29"/>
  <c r="DF28" i="29"/>
  <c r="DH28" i="29" s="1"/>
  <c r="CZ28" i="29"/>
  <c r="DB28" i="29" s="1"/>
  <c r="CT28" i="29"/>
  <c r="CV28" i="29" s="1"/>
  <c r="CN28" i="29"/>
  <c r="CP28" i="29" s="1"/>
  <c r="CH28" i="29"/>
  <c r="CJ28" i="29" s="1"/>
  <c r="CB28" i="29"/>
  <c r="CD28" i="29" s="1"/>
  <c r="BV28" i="29"/>
  <c r="BX28" i="29" s="1"/>
  <c r="BP28" i="29"/>
  <c r="BR28" i="29" s="1"/>
  <c r="BJ28" i="29"/>
  <c r="BL28" i="29" s="1"/>
  <c r="BD28" i="29"/>
  <c r="BF28" i="29" s="1"/>
  <c r="AX28" i="29"/>
  <c r="AZ28" i="29" s="1"/>
  <c r="AR28" i="29"/>
  <c r="AT28" i="29" s="1"/>
  <c r="AL28" i="29"/>
  <c r="AN28" i="29" s="1"/>
  <c r="AF28" i="29"/>
  <c r="AH28" i="29" s="1"/>
  <c r="Z28" i="29"/>
  <c r="AB28" i="29" s="1"/>
  <c r="AD28" i="29" s="1"/>
  <c r="GL27" i="29"/>
  <c r="GN27" i="29" s="1"/>
  <c r="GF27" i="29"/>
  <c r="GH27" i="29" s="1"/>
  <c r="FZ27" i="29"/>
  <c r="GB27" i="29" s="1"/>
  <c r="FT27" i="29"/>
  <c r="FV27" i="29" s="1"/>
  <c r="FN27" i="29"/>
  <c r="FP27" i="29" s="1"/>
  <c r="FH27" i="29"/>
  <c r="FJ27" i="29" s="1"/>
  <c r="FB27" i="29"/>
  <c r="FD27" i="29" s="1"/>
  <c r="EV27" i="29"/>
  <c r="EX27" i="29" s="1"/>
  <c r="EP27" i="29"/>
  <c r="ER27" i="29" s="1"/>
  <c r="EJ27" i="29"/>
  <c r="EL27" i="29" s="1"/>
  <c r="ED27" i="29"/>
  <c r="EF27" i="29" s="1"/>
  <c r="DX27" i="29"/>
  <c r="DZ27" i="29" s="1"/>
  <c r="DR27" i="29"/>
  <c r="DT27" i="29" s="1"/>
  <c r="DL27" i="29"/>
  <c r="DN27" i="29" s="1"/>
  <c r="DF27" i="29"/>
  <c r="DH27" i="29" s="1"/>
  <c r="CZ27" i="29"/>
  <c r="DB27" i="29" s="1"/>
  <c r="CT27" i="29"/>
  <c r="CV27" i="29" s="1"/>
  <c r="CN27" i="29"/>
  <c r="CP27" i="29" s="1"/>
  <c r="CH27" i="29"/>
  <c r="CJ27" i="29" s="1"/>
  <c r="CB27" i="29"/>
  <c r="CD27" i="29" s="1"/>
  <c r="BV27" i="29"/>
  <c r="BX27" i="29" s="1"/>
  <c r="BP27" i="29"/>
  <c r="BR27" i="29" s="1"/>
  <c r="BJ27" i="29"/>
  <c r="BL27" i="29" s="1"/>
  <c r="BD27" i="29"/>
  <c r="BF27" i="29" s="1"/>
  <c r="AX27" i="29"/>
  <c r="AZ27" i="29" s="1"/>
  <c r="AR27" i="29"/>
  <c r="AT27" i="29" s="1"/>
  <c r="AL27" i="29"/>
  <c r="AN27" i="29" s="1"/>
  <c r="AF27" i="29"/>
  <c r="AH27" i="29" s="1"/>
  <c r="AC27" i="29"/>
  <c r="Z27" i="29"/>
  <c r="AB27" i="29" s="1"/>
  <c r="GL104" i="29"/>
  <c r="GN104" i="29" s="1"/>
  <c r="GF104" i="29"/>
  <c r="GH104" i="29" s="1"/>
  <c r="FZ104" i="29"/>
  <c r="GB104" i="29" s="1"/>
  <c r="FT104" i="29"/>
  <c r="FV104" i="29" s="1"/>
  <c r="FN104" i="29"/>
  <c r="FP104" i="29" s="1"/>
  <c r="FH104" i="29"/>
  <c r="FJ104" i="29" s="1"/>
  <c r="FB104" i="29"/>
  <c r="FD104" i="29" s="1"/>
  <c r="EV104" i="29"/>
  <c r="EX104" i="29" s="1"/>
  <c r="EP104" i="29"/>
  <c r="ER104" i="29" s="1"/>
  <c r="EJ104" i="29"/>
  <c r="EL104" i="29" s="1"/>
  <c r="ED104" i="29"/>
  <c r="EF104" i="29" s="1"/>
  <c r="DX104" i="29"/>
  <c r="DZ104" i="29" s="1"/>
  <c r="DR104" i="29"/>
  <c r="DT104" i="29" s="1"/>
  <c r="DL104" i="29"/>
  <c r="DN104" i="29" s="1"/>
  <c r="DF104" i="29"/>
  <c r="DH104" i="29" s="1"/>
  <c r="CZ104" i="29"/>
  <c r="DB104" i="29" s="1"/>
  <c r="CT104" i="29"/>
  <c r="CV104" i="29" s="1"/>
  <c r="CN104" i="29"/>
  <c r="CP104" i="29" s="1"/>
  <c r="CH104" i="29"/>
  <c r="CJ104" i="29" s="1"/>
  <c r="CB104" i="29"/>
  <c r="CD104" i="29" s="1"/>
  <c r="BV104" i="29"/>
  <c r="BX104" i="29" s="1"/>
  <c r="BP104" i="29"/>
  <c r="BR104" i="29" s="1"/>
  <c r="BJ104" i="29"/>
  <c r="BL104" i="29" s="1"/>
  <c r="BD104" i="29"/>
  <c r="BF104" i="29" s="1"/>
  <c r="AX104" i="29"/>
  <c r="AZ104" i="29" s="1"/>
  <c r="AR104" i="29"/>
  <c r="AT104" i="29" s="1"/>
  <c r="AL104" i="29"/>
  <c r="AN104" i="29" s="1"/>
  <c r="AF104" i="29"/>
  <c r="AH104" i="29" s="1"/>
  <c r="Z104" i="29"/>
  <c r="AB104" i="29" s="1"/>
  <c r="AD104" i="29" s="1"/>
  <c r="GL26" i="29"/>
  <c r="GN26" i="29" s="1"/>
  <c r="GF26" i="29"/>
  <c r="GH26" i="29" s="1"/>
  <c r="FZ26" i="29"/>
  <c r="GB26" i="29" s="1"/>
  <c r="FT26" i="29"/>
  <c r="FV26" i="29" s="1"/>
  <c r="FN26" i="29"/>
  <c r="FP26" i="29" s="1"/>
  <c r="FH26" i="29"/>
  <c r="FJ26" i="29" s="1"/>
  <c r="FB26" i="29"/>
  <c r="FD26" i="29" s="1"/>
  <c r="EV26" i="29"/>
  <c r="EX26" i="29" s="1"/>
  <c r="EP26" i="29"/>
  <c r="ER26" i="29" s="1"/>
  <c r="EJ26" i="29"/>
  <c r="EL26" i="29" s="1"/>
  <c r="ED26" i="29"/>
  <c r="EF26" i="29" s="1"/>
  <c r="DX26" i="29"/>
  <c r="DZ26" i="29" s="1"/>
  <c r="DR26" i="29"/>
  <c r="DT26" i="29" s="1"/>
  <c r="DL26" i="29"/>
  <c r="DN26" i="29" s="1"/>
  <c r="DF26" i="29"/>
  <c r="DH26" i="29" s="1"/>
  <c r="CZ26" i="29"/>
  <c r="DB26" i="29" s="1"/>
  <c r="CT26" i="29"/>
  <c r="CV26" i="29" s="1"/>
  <c r="CN26" i="29"/>
  <c r="CP26" i="29" s="1"/>
  <c r="CH26" i="29"/>
  <c r="CJ26" i="29" s="1"/>
  <c r="CB26" i="29"/>
  <c r="CD26" i="29" s="1"/>
  <c r="BV26" i="29"/>
  <c r="BX26" i="29" s="1"/>
  <c r="BP26" i="29"/>
  <c r="BR26" i="29" s="1"/>
  <c r="BJ26" i="29"/>
  <c r="BL26" i="29" s="1"/>
  <c r="BD26" i="29"/>
  <c r="BF26" i="29" s="1"/>
  <c r="AX26" i="29"/>
  <c r="AZ26" i="29" s="1"/>
  <c r="AR26" i="29"/>
  <c r="AT26" i="29" s="1"/>
  <c r="AL26" i="29"/>
  <c r="AN26" i="29" s="1"/>
  <c r="AF26" i="29"/>
  <c r="AH26" i="29" s="1"/>
  <c r="AJ26" i="29" s="1"/>
  <c r="GL103" i="29"/>
  <c r="GN103" i="29" s="1"/>
  <c r="GF103" i="29"/>
  <c r="GH103" i="29" s="1"/>
  <c r="FZ103" i="29"/>
  <c r="GB103" i="29" s="1"/>
  <c r="FT103" i="29"/>
  <c r="FV103" i="29" s="1"/>
  <c r="FN103" i="29"/>
  <c r="FP103" i="29" s="1"/>
  <c r="FH103" i="29"/>
  <c r="FJ103" i="29" s="1"/>
  <c r="FB103" i="29"/>
  <c r="FD103" i="29" s="1"/>
  <c r="EV103" i="29"/>
  <c r="EX103" i="29" s="1"/>
  <c r="EP103" i="29"/>
  <c r="ER103" i="29" s="1"/>
  <c r="EJ103" i="29"/>
  <c r="EL103" i="29" s="1"/>
  <c r="ED103" i="29"/>
  <c r="EF103" i="29" s="1"/>
  <c r="DX103" i="29"/>
  <c r="DZ103" i="29" s="1"/>
  <c r="DR103" i="29"/>
  <c r="DT103" i="29" s="1"/>
  <c r="DL103" i="29"/>
  <c r="DN103" i="29" s="1"/>
  <c r="DF103" i="29"/>
  <c r="DH103" i="29" s="1"/>
  <c r="CZ103" i="29"/>
  <c r="DB103" i="29" s="1"/>
  <c r="CT103" i="29"/>
  <c r="CV103" i="29" s="1"/>
  <c r="CN103" i="29"/>
  <c r="CP103" i="29" s="1"/>
  <c r="CH103" i="29"/>
  <c r="CJ103" i="29" s="1"/>
  <c r="CB103" i="29"/>
  <c r="CD103" i="29" s="1"/>
  <c r="BV103" i="29"/>
  <c r="BX103" i="29" s="1"/>
  <c r="BP103" i="29"/>
  <c r="BR103" i="29" s="1"/>
  <c r="BJ103" i="29"/>
  <c r="BL103" i="29" s="1"/>
  <c r="BD103" i="29"/>
  <c r="BF103" i="29" s="1"/>
  <c r="AX103" i="29"/>
  <c r="AZ103" i="29" s="1"/>
  <c r="AR103" i="29"/>
  <c r="AT103" i="29" s="1"/>
  <c r="AO103" i="29"/>
  <c r="AL103" i="29"/>
  <c r="AN103" i="29" s="1"/>
  <c r="AF103" i="29"/>
  <c r="AH103" i="29" s="1"/>
  <c r="Z103" i="29"/>
  <c r="AB103" i="29" s="1"/>
  <c r="AD103" i="29" s="1"/>
  <c r="GL25" i="29"/>
  <c r="GN25" i="29" s="1"/>
  <c r="GF25" i="29"/>
  <c r="GH25" i="29" s="1"/>
  <c r="FZ25" i="29"/>
  <c r="GB25" i="29" s="1"/>
  <c r="FT25" i="29"/>
  <c r="FV25" i="29" s="1"/>
  <c r="FN25" i="29"/>
  <c r="FP25" i="29" s="1"/>
  <c r="FH25" i="29"/>
  <c r="FJ25" i="29" s="1"/>
  <c r="FB25" i="29"/>
  <c r="FD25" i="29" s="1"/>
  <c r="EV25" i="29"/>
  <c r="EX25" i="29" s="1"/>
  <c r="EP25" i="29"/>
  <c r="ER25" i="29" s="1"/>
  <c r="EJ25" i="29"/>
  <c r="EL25" i="29" s="1"/>
  <c r="ED25" i="29"/>
  <c r="EF25" i="29" s="1"/>
  <c r="DX25" i="29"/>
  <c r="DZ25" i="29" s="1"/>
  <c r="DR25" i="29"/>
  <c r="DT25" i="29" s="1"/>
  <c r="DL25" i="29"/>
  <c r="DN25" i="29" s="1"/>
  <c r="DF25" i="29"/>
  <c r="DH25" i="29" s="1"/>
  <c r="CZ25" i="29"/>
  <c r="DB25" i="29" s="1"/>
  <c r="CT25" i="29"/>
  <c r="CV25" i="29" s="1"/>
  <c r="CN25" i="29"/>
  <c r="CP25" i="29" s="1"/>
  <c r="CH25" i="29"/>
  <c r="CJ25" i="29" s="1"/>
  <c r="CB25" i="29"/>
  <c r="CD25" i="29" s="1"/>
  <c r="BV25" i="29"/>
  <c r="BX25" i="29" s="1"/>
  <c r="BP25" i="29"/>
  <c r="BR25" i="29" s="1"/>
  <c r="BJ25" i="29"/>
  <c r="BL25" i="29" s="1"/>
  <c r="BD25" i="29"/>
  <c r="BF25" i="29" s="1"/>
  <c r="AX25" i="29"/>
  <c r="AZ25" i="29" s="1"/>
  <c r="AR25" i="29"/>
  <c r="AT25" i="29" s="1"/>
  <c r="AL25" i="29"/>
  <c r="AN25" i="29" s="1"/>
  <c r="AF25" i="29"/>
  <c r="AH25" i="29" s="1"/>
  <c r="Z25" i="29"/>
  <c r="AB25" i="29" s="1"/>
  <c r="AD25" i="29" s="1"/>
  <c r="GL24" i="29"/>
  <c r="GN24" i="29" s="1"/>
  <c r="GF24" i="29"/>
  <c r="GH24" i="29" s="1"/>
  <c r="FZ24" i="29"/>
  <c r="GB24" i="29" s="1"/>
  <c r="FT24" i="29"/>
  <c r="FV24" i="29" s="1"/>
  <c r="FN24" i="29"/>
  <c r="FP24" i="29" s="1"/>
  <c r="FH24" i="29"/>
  <c r="FJ24" i="29" s="1"/>
  <c r="FB24" i="29"/>
  <c r="FD24" i="29" s="1"/>
  <c r="EV24" i="29"/>
  <c r="EX24" i="29" s="1"/>
  <c r="EP24" i="29"/>
  <c r="ER24" i="29" s="1"/>
  <c r="EJ24" i="29"/>
  <c r="EL24" i="29" s="1"/>
  <c r="ED24" i="29"/>
  <c r="EF24" i="29" s="1"/>
  <c r="DX24" i="29"/>
  <c r="DZ24" i="29" s="1"/>
  <c r="DR24" i="29"/>
  <c r="DT24" i="29" s="1"/>
  <c r="DL24" i="29"/>
  <c r="DN24" i="29" s="1"/>
  <c r="DF24" i="29"/>
  <c r="DH24" i="29" s="1"/>
  <c r="CZ24" i="29"/>
  <c r="DB24" i="29" s="1"/>
  <c r="CT24" i="29"/>
  <c r="CV24" i="29" s="1"/>
  <c r="CN24" i="29"/>
  <c r="CP24" i="29" s="1"/>
  <c r="CH24" i="29"/>
  <c r="CJ24" i="29" s="1"/>
  <c r="CB24" i="29"/>
  <c r="CD24" i="29" s="1"/>
  <c r="BV24" i="29"/>
  <c r="BX24" i="29" s="1"/>
  <c r="BP24" i="29"/>
  <c r="BR24" i="29" s="1"/>
  <c r="BJ24" i="29"/>
  <c r="BL24" i="29" s="1"/>
  <c r="BD24" i="29"/>
  <c r="BF24" i="29" s="1"/>
  <c r="AX24" i="29"/>
  <c r="AZ24" i="29" s="1"/>
  <c r="AR24" i="29"/>
  <c r="AT24" i="29" s="1"/>
  <c r="AL24" i="29"/>
  <c r="AN24" i="29" s="1"/>
  <c r="AF24" i="29"/>
  <c r="AH24" i="29" s="1"/>
  <c r="Z24" i="29"/>
  <c r="AB24" i="29" s="1"/>
  <c r="AD24" i="29" s="1"/>
  <c r="GL23" i="29"/>
  <c r="GN23" i="29" s="1"/>
  <c r="GF23" i="29"/>
  <c r="GH23" i="29" s="1"/>
  <c r="FZ23" i="29"/>
  <c r="GB23" i="29" s="1"/>
  <c r="FT23" i="29"/>
  <c r="FV23" i="29" s="1"/>
  <c r="FN23" i="29"/>
  <c r="FP23" i="29" s="1"/>
  <c r="FH23" i="29"/>
  <c r="FJ23" i="29" s="1"/>
  <c r="FB23" i="29"/>
  <c r="FD23" i="29" s="1"/>
  <c r="EV23" i="29"/>
  <c r="EX23" i="29" s="1"/>
  <c r="EP23" i="29"/>
  <c r="ER23" i="29" s="1"/>
  <c r="EJ23" i="29"/>
  <c r="EL23" i="29" s="1"/>
  <c r="ED23" i="29"/>
  <c r="EF23" i="29" s="1"/>
  <c r="DX23" i="29"/>
  <c r="DZ23" i="29" s="1"/>
  <c r="DR23" i="29"/>
  <c r="DT23" i="29" s="1"/>
  <c r="DL23" i="29"/>
  <c r="DN23" i="29" s="1"/>
  <c r="DF23" i="29"/>
  <c r="DH23" i="29" s="1"/>
  <c r="CZ23" i="29"/>
  <c r="DB23" i="29" s="1"/>
  <c r="CT23" i="29"/>
  <c r="CV23" i="29" s="1"/>
  <c r="CN23" i="29"/>
  <c r="CP23" i="29" s="1"/>
  <c r="CH23" i="29"/>
  <c r="CJ23" i="29" s="1"/>
  <c r="CB23" i="29"/>
  <c r="CD23" i="29" s="1"/>
  <c r="BV23" i="29"/>
  <c r="BX23" i="29" s="1"/>
  <c r="BP23" i="29"/>
  <c r="BR23" i="29" s="1"/>
  <c r="BJ23" i="29"/>
  <c r="BL23" i="29" s="1"/>
  <c r="BD23" i="29"/>
  <c r="BF23" i="29" s="1"/>
  <c r="AX23" i="29"/>
  <c r="AZ23" i="29" s="1"/>
  <c r="AR23" i="29"/>
  <c r="AT23" i="29" s="1"/>
  <c r="AL23" i="29"/>
  <c r="AN23" i="29" s="1"/>
  <c r="AF23" i="29"/>
  <c r="AH23" i="29" s="1"/>
  <c r="Z23" i="29"/>
  <c r="AB23" i="29" s="1"/>
  <c r="AD23" i="29" s="1"/>
  <c r="GL22" i="29"/>
  <c r="GN22" i="29" s="1"/>
  <c r="GF22" i="29"/>
  <c r="GH22" i="29" s="1"/>
  <c r="FZ22" i="29"/>
  <c r="GB22" i="29" s="1"/>
  <c r="FT22" i="29"/>
  <c r="FV22" i="29" s="1"/>
  <c r="FN22" i="29"/>
  <c r="FP22" i="29" s="1"/>
  <c r="FH22" i="29"/>
  <c r="FJ22" i="29" s="1"/>
  <c r="FB22" i="29"/>
  <c r="FD22" i="29" s="1"/>
  <c r="EV22" i="29"/>
  <c r="EX22" i="29" s="1"/>
  <c r="EP22" i="29"/>
  <c r="ER22" i="29" s="1"/>
  <c r="EJ22" i="29"/>
  <c r="EL22" i="29" s="1"/>
  <c r="ED22" i="29"/>
  <c r="EF22" i="29" s="1"/>
  <c r="DX22" i="29"/>
  <c r="DZ22" i="29" s="1"/>
  <c r="DR22" i="29"/>
  <c r="DT22" i="29" s="1"/>
  <c r="DL22" i="29"/>
  <c r="DN22" i="29" s="1"/>
  <c r="DF22" i="29"/>
  <c r="DH22" i="29" s="1"/>
  <c r="CZ22" i="29"/>
  <c r="DB22" i="29" s="1"/>
  <c r="CT22" i="29"/>
  <c r="CV22" i="29" s="1"/>
  <c r="CN22" i="29"/>
  <c r="CP22" i="29" s="1"/>
  <c r="CH22" i="29"/>
  <c r="CJ22" i="29" s="1"/>
  <c r="CB22" i="29"/>
  <c r="CD22" i="29" s="1"/>
  <c r="BV22" i="29"/>
  <c r="BX22" i="29" s="1"/>
  <c r="BP22" i="29"/>
  <c r="BR22" i="29" s="1"/>
  <c r="BJ22" i="29"/>
  <c r="BL22" i="29" s="1"/>
  <c r="BD22" i="29"/>
  <c r="BF22" i="29" s="1"/>
  <c r="AX22" i="29"/>
  <c r="AZ22" i="29" s="1"/>
  <c r="AR22" i="29"/>
  <c r="AT22" i="29" s="1"/>
  <c r="AL22" i="29"/>
  <c r="AN22" i="29" s="1"/>
  <c r="AF22" i="29"/>
  <c r="AH22" i="29" s="1"/>
  <c r="Z22" i="29"/>
  <c r="AB22" i="29" s="1"/>
  <c r="AD22" i="29" s="1"/>
  <c r="GL21" i="29"/>
  <c r="GN21" i="29" s="1"/>
  <c r="GF21" i="29"/>
  <c r="GH21" i="29" s="1"/>
  <c r="FZ21" i="29"/>
  <c r="GB21" i="29" s="1"/>
  <c r="FT21" i="29"/>
  <c r="FV21" i="29" s="1"/>
  <c r="FN21" i="29"/>
  <c r="FP21" i="29" s="1"/>
  <c r="FH21" i="29"/>
  <c r="FJ21" i="29" s="1"/>
  <c r="FB21" i="29"/>
  <c r="FD21" i="29" s="1"/>
  <c r="EV21" i="29"/>
  <c r="EX21" i="29" s="1"/>
  <c r="EP21" i="29"/>
  <c r="ER21" i="29" s="1"/>
  <c r="EJ21" i="29"/>
  <c r="EL21" i="29" s="1"/>
  <c r="ED21" i="29"/>
  <c r="EF21" i="29" s="1"/>
  <c r="DX21" i="29"/>
  <c r="DZ21" i="29" s="1"/>
  <c r="DR21" i="29"/>
  <c r="DT21" i="29" s="1"/>
  <c r="DL21" i="29"/>
  <c r="DN21" i="29" s="1"/>
  <c r="DF21" i="29"/>
  <c r="DH21" i="29" s="1"/>
  <c r="CZ21" i="29"/>
  <c r="DB21" i="29" s="1"/>
  <c r="CT21" i="29"/>
  <c r="CV21" i="29" s="1"/>
  <c r="CN21" i="29"/>
  <c r="CP21" i="29" s="1"/>
  <c r="CH21" i="29"/>
  <c r="CJ21" i="29" s="1"/>
  <c r="CB21" i="29"/>
  <c r="CD21" i="29" s="1"/>
  <c r="BV21" i="29"/>
  <c r="BX21" i="29" s="1"/>
  <c r="BP21" i="29"/>
  <c r="BR21" i="29" s="1"/>
  <c r="BJ21" i="29"/>
  <c r="BL21" i="29" s="1"/>
  <c r="BD21" i="29"/>
  <c r="BF21" i="29" s="1"/>
  <c r="AX21" i="29"/>
  <c r="AZ21" i="29" s="1"/>
  <c r="AR21" i="29"/>
  <c r="AT21" i="29" s="1"/>
  <c r="AL21" i="29"/>
  <c r="AN21" i="29" s="1"/>
  <c r="AF21" i="29"/>
  <c r="AH21" i="29" s="1"/>
  <c r="AJ21" i="29" s="1"/>
  <c r="GL20" i="29"/>
  <c r="GN20" i="29" s="1"/>
  <c r="GF20" i="29"/>
  <c r="GH20" i="29" s="1"/>
  <c r="FZ20" i="29"/>
  <c r="GB20" i="29" s="1"/>
  <c r="FT20" i="29"/>
  <c r="FV20" i="29" s="1"/>
  <c r="FN20" i="29"/>
  <c r="FP20" i="29" s="1"/>
  <c r="FH20" i="29"/>
  <c r="FJ20" i="29" s="1"/>
  <c r="FB20" i="29"/>
  <c r="FD20" i="29" s="1"/>
  <c r="EV20" i="29"/>
  <c r="EX20" i="29" s="1"/>
  <c r="EP20" i="29"/>
  <c r="ER20" i="29" s="1"/>
  <c r="EJ20" i="29"/>
  <c r="EL20" i="29" s="1"/>
  <c r="ED20" i="29"/>
  <c r="EF20" i="29" s="1"/>
  <c r="DX20" i="29"/>
  <c r="DZ20" i="29" s="1"/>
  <c r="DR20" i="29"/>
  <c r="DT20" i="29" s="1"/>
  <c r="DL20" i="29"/>
  <c r="DN20" i="29" s="1"/>
  <c r="DF20" i="29"/>
  <c r="DH20" i="29" s="1"/>
  <c r="CZ20" i="29"/>
  <c r="DB20" i="29" s="1"/>
  <c r="CT20" i="29"/>
  <c r="CV20" i="29" s="1"/>
  <c r="CN20" i="29"/>
  <c r="CP20" i="29" s="1"/>
  <c r="CH20" i="29"/>
  <c r="CJ20" i="29" s="1"/>
  <c r="CB20" i="29"/>
  <c r="CD20" i="29" s="1"/>
  <c r="BV20" i="29"/>
  <c r="BX20" i="29" s="1"/>
  <c r="BP20" i="29"/>
  <c r="BR20" i="29" s="1"/>
  <c r="BJ20" i="29"/>
  <c r="BL20" i="29" s="1"/>
  <c r="BD20" i="29"/>
  <c r="BF20" i="29" s="1"/>
  <c r="AX20" i="29"/>
  <c r="AZ20" i="29" s="1"/>
  <c r="AR20" i="29"/>
  <c r="AT20" i="29" s="1"/>
  <c r="AL20" i="29"/>
  <c r="AN20" i="29" s="1"/>
  <c r="AF20" i="29"/>
  <c r="AH20" i="29" s="1"/>
  <c r="AJ20" i="29" s="1"/>
  <c r="GL19" i="29"/>
  <c r="GN19" i="29" s="1"/>
  <c r="GF19" i="29"/>
  <c r="GH19" i="29" s="1"/>
  <c r="FZ19" i="29"/>
  <c r="GB19" i="29" s="1"/>
  <c r="FT19" i="29"/>
  <c r="FV19" i="29" s="1"/>
  <c r="FN19" i="29"/>
  <c r="FP19" i="29" s="1"/>
  <c r="FH19" i="29"/>
  <c r="FJ19" i="29" s="1"/>
  <c r="FB19" i="29"/>
  <c r="FD19" i="29" s="1"/>
  <c r="EV19" i="29"/>
  <c r="EX19" i="29" s="1"/>
  <c r="EP19" i="29"/>
  <c r="ER19" i="29" s="1"/>
  <c r="EJ19" i="29"/>
  <c r="EL19" i="29" s="1"/>
  <c r="ED19" i="29"/>
  <c r="EF19" i="29" s="1"/>
  <c r="DX19" i="29"/>
  <c r="DZ19" i="29" s="1"/>
  <c r="DR19" i="29"/>
  <c r="DT19" i="29" s="1"/>
  <c r="DL19" i="29"/>
  <c r="DN19" i="29" s="1"/>
  <c r="DF19" i="29"/>
  <c r="DH19" i="29" s="1"/>
  <c r="CZ19" i="29"/>
  <c r="DB19" i="29" s="1"/>
  <c r="CT19" i="29"/>
  <c r="CV19" i="29" s="1"/>
  <c r="CN19" i="29"/>
  <c r="CP19" i="29" s="1"/>
  <c r="CH19" i="29"/>
  <c r="CJ19" i="29" s="1"/>
  <c r="CB19" i="29"/>
  <c r="CD19" i="29" s="1"/>
  <c r="BV19" i="29"/>
  <c r="BX19" i="29" s="1"/>
  <c r="BP19" i="29"/>
  <c r="BR19" i="29" s="1"/>
  <c r="BJ19" i="29"/>
  <c r="BL19" i="29" s="1"/>
  <c r="BD19" i="29"/>
  <c r="BF19" i="29" s="1"/>
  <c r="AX19" i="29"/>
  <c r="AZ19" i="29" s="1"/>
  <c r="AR19" i="29"/>
  <c r="AT19" i="29" s="1"/>
  <c r="AL19" i="29"/>
  <c r="AN19" i="29" s="1"/>
  <c r="AF19" i="29"/>
  <c r="AH19" i="29" s="1"/>
  <c r="Z19" i="29"/>
  <c r="AB19" i="29" s="1"/>
  <c r="AD19" i="29" s="1"/>
  <c r="GL102" i="29"/>
  <c r="GN102" i="29" s="1"/>
  <c r="GF102" i="29"/>
  <c r="GH102" i="29" s="1"/>
  <c r="FZ102" i="29"/>
  <c r="GB102" i="29" s="1"/>
  <c r="FT102" i="29"/>
  <c r="FV102" i="29" s="1"/>
  <c r="FN102" i="29"/>
  <c r="FP102" i="29" s="1"/>
  <c r="FH102" i="29"/>
  <c r="FJ102" i="29" s="1"/>
  <c r="FB102" i="29"/>
  <c r="FD102" i="29" s="1"/>
  <c r="EV102" i="29"/>
  <c r="EX102" i="29" s="1"/>
  <c r="EP102" i="29"/>
  <c r="ER102" i="29" s="1"/>
  <c r="EJ102" i="29"/>
  <c r="EL102" i="29" s="1"/>
  <c r="ED102" i="29"/>
  <c r="EF102" i="29" s="1"/>
  <c r="DX102" i="29"/>
  <c r="DZ102" i="29" s="1"/>
  <c r="DR102" i="29"/>
  <c r="DT102" i="29" s="1"/>
  <c r="DL102" i="29"/>
  <c r="DN102" i="29" s="1"/>
  <c r="DF102" i="29"/>
  <c r="DH102" i="29" s="1"/>
  <c r="CZ102" i="29"/>
  <c r="DB102" i="29" s="1"/>
  <c r="CT102" i="29"/>
  <c r="CV102" i="29" s="1"/>
  <c r="CN102" i="29"/>
  <c r="CP102" i="29" s="1"/>
  <c r="CH102" i="29"/>
  <c r="CJ102" i="29" s="1"/>
  <c r="CB102" i="29"/>
  <c r="CD102" i="29" s="1"/>
  <c r="BV102" i="29"/>
  <c r="BX102" i="29" s="1"/>
  <c r="BP102" i="29"/>
  <c r="BR102" i="29" s="1"/>
  <c r="BJ102" i="29"/>
  <c r="BL102" i="29" s="1"/>
  <c r="BD102" i="29"/>
  <c r="BF102" i="29" s="1"/>
  <c r="AX102" i="29"/>
  <c r="AZ102" i="29" s="1"/>
  <c r="AR102" i="29"/>
  <c r="AT102" i="29" s="1"/>
  <c r="AL102" i="29"/>
  <c r="AN102" i="29" s="1"/>
  <c r="AF102" i="29"/>
  <c r="AH102" i="29" s="1"/>
  <c r="AC102" i="29"/>
  <c r="Z102" i="29"/>
  <c r="AB102" i="29" s="1"/>
  <c r="GL101" i="29"/>
  <c r="GN101" i="29" s="1"/>
  <c r="GF101" i="29"/>
  <c r="GH101" i="29" s="1"/>
  <c r="FZ101" i="29"/>
  <c r="GB101" i="29" s="1"/>
  <c r="FT101" i="29"/>
  <c r="FV101" i="29" s="1"/>
  <c r="FN101" i="29"/>
  <c r="FP101" i="29" s="1"/>
  <c r="FH101" i="29"/>
  <c r="FJ101" i="29" s="1"/>
  <c r="FB101" i="29"/>
  <c r="FD101" i="29" s="1"/>
  <c r="EV101" i="29"/>
  <c r="EX101" i="29" s="1"/>
  <c r="EP101" i="29"/>
  <c r="ER101" i="29" s="1"/>
  <c r="EJ101" i="29"/>
  <c r="EL101" i="29" s="1"/>
  <c r="ED101" i="29"/>
  <c r="EF101" i="29" s="1"/>
  <c r="DX101" i="29"/>
  <c r="DZ101" i="29" s="1"/>
  <c r="DR101" i="29"/>
  <c r="DT101" i="29" s="1"/>
  <c r="DL101" i="29"/>
  <c r="DN101" i="29" s="1"/>
  <c r="DF101" i="29"/>
  <c r="DH101" i="29" s="1"/>
  <c r="CZ101" i="29"/>
  <c r="DB101" i="29" s="1"/>
  <c r="CT101" i="29"/>
  <c r="CV101" i="29" s="1"/>
  <c r="CN101" i="29"/>
  <c r="CP101" i="29" s="1"/>
  <c r="CH101" i="29"/>
  <c r="CJ101" i="29" s="1"/>
  <c r="CE101" i="29"/>
  <c r="CE93" i="29" s="1"/>
  <c r="CB101" i="29"/>
  <c r="CD101" i="29" s="1"/>
  <c r="BV101" i="29"/>
  <c r="BX101" i="29" s="1"/>
  <c r="BP101" i="29"/>
  <c r="BR101" i="29" s="1"/>
  <c r="BJ101" i="29"/>
  <c r="BL101" i="29" s="1"/>
  <c r="BD101" i="29"/>
  <c r="BF101" i="29" s="1"/>
  <c r="AX101" i="29"/>
  <c r="AZ101" i="29" s="1"/>
  <c r="AR101" i="29"/>
  <c r="AT101" i="29" s="1"/>
  <c r="AL101" i="29"/>
  <c r="AN101" i="29" s="1"/>
  <c r="AF101" i="29"/>
  <c r="AH101" i="29" s="1"/>
  <c r="AJ101" i="29" s="1"/>
  <c r="Z101" i="29"/>
  <c r="AB101" i="29" s="1"/>
  <c r="GL100" i="29"/>
  <c r="GN100" i="29" s="1"/>
  <c r="GF100" i="29"/>
  <c r="GH100" i="29" s="1"/>
  <c r="FZ100" i="29"/>
  <c r="GB100" i="29" s="1"/>
  <c r="FT100" i="29"/>
  <c r="FV100" i="29" s="1"/>
  <c r="FN100" i="29"/>
  <c r="FP100" i="29" s="1"/>
  <c r="FH100" i="29"/>
  <c r="FJ100" i="29" s="1"/>
  <c r="FB100" i="29"/>
  <c r="FD100" i="29" s="1"/>
  <c r="EV100" i="29"/>
  <c r="EX100" i="29" s="1"/>
  <c r="EP100" i="29"/>
  <c r="ER100" i="29" s="1"/>
  <c r="EJ100" i="29"/>
  <c r="EL100" i="29" s="1"/>
  <c r="ED100" i="29"/>
  <c r="EF100" i="29" s="1"/>
  <c r="DX100" i="29"/>
  <c r="DZ100" i="29" s="1"/>
  <c r="DR100" i="29"/>
  <c r="DT100" i="29" s="1"/>
  <c r="DL100" i="29"/>
  <c r="DN100" i="29" s="1"/>
  <c r="DF100" i="29"/>
  <c r="DH100" i="29" s="1"/>
  <c r="CZ100" i="29"/>
  <c r="DB100" i="29" s="1"/>
  <c r="CT100" i="29"/>
  <c r="CV100" i="29" s="1"/>
  <c r="CN100" i="29"/>
  <c r="CP100" i="29" s="1"/>
  <c r="CH100" i="29"/>
  <c r="CJ100" i="29" s="1"/>
  <c r="CB100" i="29"/>
  <c r="CD100" i="29" s="1"/>
  <c r="BV100" i="29"/>
  <c r="BX100" i="29" s="1"/>
  <c r="BP100" i="29"/>
  <c r="BR100" i="29" s="1"/>
  <c r="BJ100" i="29"/>
  <c r="BL100" i="29" s="1"/>
  <c r="BD100" i="29"/>
  <c r="BF100" i="29" s="1"/>
  <c r="AX100" i="29"/>
  <c r="AZ100" i="29" s="1"/>
  <c r="AR100" i="29"/>
  <c r="AT100" i="29" s="1"/>
  <c r="AL100" i="29"/>
  <c r="AN100" i="29" s="1"/>
  <c r="AF100" i="29"/>
  <c r="AH100" i="29" s="1"/>
  <c r="Z100" i="29"/>
  <c r="AB100" i="29" s="1"/>
  <c r="AD100" i="29" s="1"/>
  <c r="GL18" i="29"/>
  <c r="GN18" i="29" s="1"/>
  <c r="GF18" i="29"/>
  <c r="GH18" i="29" s="1"/>
  <c r="FZ18" i="29"/>
  <c r="GB18" i="29" s="1"/>
  <c r="FT18" i="29"/>
  <c r="FV18" i="29" s="1"/>
  <c r="FN18" i="29"/>
  <c r="FP18" i="29" s="1"/>
  <c r="FH18" i="29"/>
  <c r="FJ18" i="29" s="1"/>
  <c r="FB18" i="29"/>
  <c r="FD18" i="29" s="1"/>
  <c r="EV18" i="29"/>
  <c r="EX18" i="29" s="1"/>
  <c r="EP18" i="29"/>
  <c r="ER18" i="29" s="1"/>
  <c r="EJ18" i="29"/>
  <c r="EL18" i="29" s="1"/>
  <c r="ED18" i="29"/>
  <c r="EF18" i="29" s="1"/>
  <c r="DX18" i="29"/>
  <c r="DZ18" i="29" s="1"/>
  <c r="DR18" i="29"/>
  <c r="DT18" i="29" s="1"/>
  <c r="DL18" i="29"/>
  <c r="DN18" i="29" s="1"/>
  <c r="DF18" i="29"/>
  <c r="DH18" i="29" s="1"/>
  <c r="CZ18" i="29"/>
  <c r="DB18" i="29" s="1"/>
  <c r="CT18" i="29"/>
  <c r="CV18" i="29" s="1"/>
  <c r="CN18" i="29"/>
  <c r="CP18" i="29" s="1"/>
  <c r="CH18" i="29"/>
  <c r="CJ18" i="29" s="1"/>
  <c r="CB18" i="29"/>
  <c r="CD18" i="29" s="1"/>
  <c r="BV18" i="29"/>
  <c r="BX18" i="29" s="1"/>
  <c r="BP18" i="29"/>
  <c r="BR18" i="29" s="1"/>
  <c r="BJ18" i="29"/>
  <c r="BL18" i="29" s="1"/>
  <c r="BD18" i="29"/>
  <c r="BF18" i="29" s="1"/>
  <c r="AX18" i="29"/>
  <c r="AZ18" i="29" s="1"/>
  <c r="AR18" i="29"/>
  <c r="AT18" i="29" s="1"/>
  <c r="AL18" i="29"/>
  <c r="AN18" i="29" s="1"/>
  <c r="AF18" i="29"/>
  <c r="AH18" i="29" s="1"/>
  <c r="Z18" i="29"/>
  <c r="AB18" i="29" s="1"/>
  <c r="AD18" i="29" s="1"/>
  <c r="GL17" i="29"/>
  <c r="GN17" i="29" s="1"/>
  <c r="GF17" i="29"/>
  <c r="GH17" i="29" s="1"/>
  <c r="FZ17" i="29"/>
  <c r="GB17" i="29" s="1"/>
  <c r="FT17" i="29"/>
  <c r="FV17" i="29" s="1"/>
  <c r="FN17" i="29"/>
  <c r="FP17" i="29" s="1"/>
  <c r="FH17" i="29"/>
  <c r="FJ17" i="29" s="1"/>
  <c r="FB17" i="29"/>
  <c r="FD17" i="29" s="1"/>
  <c r="EV17" i="29"/>
  <c r="EX17" i="29" s="1"/>
  <c r="EP17" i="29"/>
  <c r="ER17" i="29" s="1"/>
  <c r="EJ17" i="29"/>
  <c r="EL17" i="29" s="1"/>
  <c r="ED17" i="29"/>
  <c r="EF17" i="29" s="1"/>
  <c r="DX17" i="29"/>
  <c r="DZ17" i="29" s="1"/>
  <c r="DR17" i="29"/>
  <c r="DT17" i="29" s="1"/>
  <c r="DL17" i="29"/>
  <c r="DN17" i="29" s="1"/>
  <c r="DF17" i="29"/>
  <c r="DH17" i="29" s="1"/>
  <c r="CZ17" i="29"/>
  <c r="DB17" i="29" s="1"/>
  <c r="CT17" i="29"/>
  <c r="CV17" i="29" s="1"/>
  <c r="CN17" i="29"/>
  <c r="CP17" i="29" s="1"/>
  <c r="CH17" i="29"/>
  <c r="CJ17" i="29" s="1"/>
  <c r="CB17" i="29"/>
  <c r="CD17" i="29" s="1"/>
  <c r="BV17" i="29"/>
  <c r="BX17" i="29" s="1"/>
  <c r="BP17" i="29"/>
  <c r="BR17" i="29" s="1"/>
  <c r="BJ17" i="29"/>
  <c r="BL17" i="29" s="1"/>
  <c r="BD17" i="29"/>
  <c r="BF17" i="29" s="1"/>
  <c r="AX17" i="29"/>
  <c r="AZ17" i="29" s="1"/>
  <c r="AR17" i="29"/>
  <c r="AT17" i="29" s="1"/>
  <c r="AL17" i="29"/>
  <c r="AN17" i="29" s="1"/>
  <c r="AF17" i="29"/>
  <c r="AH17" i="29" s="1"/>
  <c r="Z17" i="29"/>
  <c r="AB17" i="29" s="1"/>
  <c r="AD17" i="29" s="1"/>
  <c r="GL16" i="29"/>
  <c r="GN16" i="29" s="1"/>
  <c r="GF16" i="29"/>
  <c r="GH16" i="29" s="1"/>
  <c r="FZ16" i="29"/>
  <c r="GB16" i="29" s="1"/>
  <c r="FT16" i="29"/>
  <c r="FV16" i="29" s="1"/>
  <c r="FN16" i="29"/>
  <c r="FP16" i="29" s="1"/>
  <c r="FH16" i="29"/>
  <c r="FJ16" i="29" s="1"/>
  <c r="FB16" i="29"/>
  <c r="FD16" i="29" s="1"/>
  <c r="EV16" i="29"/>
  <c r="EX16" i="29" s="1"/>
  <c r="EP16" i="29"/>
  <c r="ER16" i="29" s="1"/>
  <c r="EJ16" i="29"/>
  <c r="EL16" i="29" s="1"/>
  <c r="ED16" i="29"/>
  <c r="EF16" i="29" s="1"/>
  <c r="DX16" i="29"/>
  <c r="DZ16" i="29" s="1"/>
  <c r="DR16" i="29"/>
  <c r="DT16" i="29" s="1"/>
  <c r="DL16" i="29"/>
  <c r="DN16" i="29" s="1"/>
  <c r="DF16" i="29"/>
  <c r="DH16" i="29" s="1"/>
  <c r="CZ16" i="29"/>
  <c r="DB16" i="29" s="1"/>
  <c r="CT16" i="29"/>
  <c r="CV16" i="29" s="1"/>
  <c r="CN16" i="29"/>
  <c r="CP16" i="29" s="1"/>
  <c r="CH16" i="29"/>
  <c r="CJ16" i="29" s="1"/>
  <c r="CB16" i="29"/>
  <c r="CD16" i="29" s="1"/>
  <c r="BV16" i="29"/>
  <c r="BX16" i="29" s="1"/>
  <c r="BP16" i="29"/>
  <c r="BR16" i="29" s="1"/>
  <c r="BJ16" i="29"/>
  <c r="BL16" i="29" s="1"/>
  <c r="BD16" i="29"/>
  <c r="BF16" i="29" s="1"/>
  <c r="AX16" i="29"/>
  <c r="AZ16" i="29" s="1"/>
  <c r="AR16" i="29"/>
  <c r="AT16" i="29" s="1"/>
  <c r="AL16" i="29"/>
  <c r="AN16" i="29" s="1"/>
  <c r="AF16" i="29"/>
  <c r="AH16" i="29" s="1"/>
  <c r="AJ16" i="29" s="1"/>
  <c r="GL15" i="29"/>
  <c r="GN15" i="29" s="1"/>
  <c r="GF15" i="29"/>
  <c r="GH15" i="29" s="1"/>
  <c r="FZ15" i="29"/>
  <c r="GB15" i="29" s="1"/>
  <c r="FT15" i="29"/>
  <c r="FV15" i="29" s="1"/>
  <c r="FN15" i="29"/>
  <c r="FP15" i="29" s="1"/>
  <c r="FH15" i="29"/>
  <c r="FJ15" i="29" s="1"/>
  <c r="FB15" i="29"/>
  <c r="FD15" i="29" s="1"/>
  <c r="EV15" i="29"/>
  <c r="EX15" i="29" s="1"/>
  <c r="EP15" i="29"/>
  <c r="ER15" i="29" s="1"/>
  <c r="EJ15" i="29"/>
  <c r="EL15" i="29" s="1"/>
  <c r="ED15" i="29"/>
  <c r="EF15" i="29" s="1"/>
  <c r="DX15" i="29"/>
  <c r="DZ15" i="29" s="1"/>
  <c r="DR15" i="29"/>
  <c r="DT15" i="29" s="1"/>
  <c r="DL15" i="29"/>
  <c r="DN15" i="29" s="1"/>
  <c r="DF15" i="29"/>
  <c r="DH15" i="29" s="1"/>
  <c r="CZ15" i="29"/>
  <c r="DB15" i="29" s="1"/>
  <c r="CT15" i="29"/>
  <c r="CV15" i="29" s="1"/>
  <c r="CN15" i="29"/>
  <c r="CP15" i="29" s="1"/>
  <c r="CH15" i="29"/>
  <c r="CJ15" i="29" s="1"/>
  <c r="CB15" i="29"/>
  <c r="CD15" i="29" s="1"/>
  <c r="BV15" i="29"/>
  <c r="BX15" i="29" s="1"/>
  <c r="BP15" i="29"/>
  <c r="BR15" i="29" s="1"/>
  <c r="BJ15" i="29"/>
  <c r="BL15" i="29" s="1"/>
  <c r="BD15" i="29"/>
  <c r="BF15" i="29" s="1"/>
  <c r="AX15" i="29"/>
  <c r="AZ15" i="29" s="1"/>
  <c r="AR15" i="29"/>
  <c r="AT15" i="29" s="1"/>
  <c r="AL15" i="29"/>
  <c r="AN15" i="29" s="1"/>
  <c r="AF15" i="29"/>
  <c r="AH15" i="29" s="1"/>
  <c r="AJ15" i="29" s="1"/>
  <c r="GL14" i="29"/>
  <c r="GN14" i="29" s="1"/>
  <c r="GF14" i="29"/>
  <c r="GH14" i="29" s="1"/>
  <c r="FZ14" i="29"/>
  <c r="GB14" i="29" s="1"/>
  <c r="FT14" i="29"/>
  <c r="FV14" i="29" s="1"/>
  <c r="FN14" i="29"/>
  <c r="FP14" i="29" s="1"/>
  <c r="FH14" i="29"/>
  <c r="FJ14" i="29" s="1"/>
  <c r="FB14" i="29"/>
  <c r="FD14" i="29" s="1"/>
  <c r="EV14" i="29"/>
  <c r="EX14" i="29" s="1"/>
  <c r="EP14" i="29"/>
  <c r="ER14" i="29" s="1"/>
  <c r="EJ14" i="29"/>
  <c r="EL14" i="29" s="1"/>
  <c r="ED14" i="29"/>
  <c r="EF14" i="29" s="1"/>
  <c r="DX14" i="29"/>
  <c r="DZ14" i="29" s="1"/>
  <c r="DR14" i="29"/>
  <c r="DT14" i="29" s="1"/>
  <c r="DL14" i="29"/>
  <c r="DN14" i="29" s="1"/>
  <c r="DF14" i="29"/>
  <c r="DH14" i="29" s="1"/>
  <c r="CZ14" i="29"/>
  <c r="DB14" i="29" s="1"/>
  <c r="CT14" i="29"/>
  <c r="CV14" i="29" s="1"/>
  <c r="CN14" i="29"/>
  <c r="CP14" i="29" s="1"/>
  <c r="CH14" i="29"/>
  <c r="CJ14" i="29" s="1"/>
  <c r="CB14" i="29"/>
  <c r="CD14" i="29" s="1"/>
  <c r="BV14" i="29"/>
  <c r="BX14" i="29" s="1"/>
  <c r="BP14" i="29"/>
  <c r="BR14" i="29" s="1"/>
  <c r="BJ14" i="29"/>
  <c r="BL14" i="29" s="1"/>
  <c r="BD14" i="29"/>
  <c r="BF14" i="29" s="1"/>
  <c r="AX14" i="29"/>
  <c r="AZ14" i="29" s="1"/>
  <c r="AR14" i="29"/>
  <c r="AT14" i="29" s="1"/>
  <c r="AL14" i="29"/>
  <c r="AN14" i="29" s="1"/>
  <c r="AF14" i="29"/>
  <c r="AH14" i="29" s="1"/>
  <c r="Z14" i="29"/>
  <c r="AB14" i="29" s="1"/>
  <c r="AD14" i="29" s="1"/>
  <c r="GL13" i="29"/>
  <c r="GN13" i="29" s="1"/>
  <c r="GF13" i="29"/>
  <c r="GH13" i="29" s="1"/>
  <c r="FZ13" i="29"/>
  <c r="GB13" i="29" s="1"/>
  <c r="FT13" i="29"/>
  <c r="FV13" i="29" s="1"/>
  <c r="FN13" i="29"/>
  <c r="FP13" i="29" s="1"/>
  <c r="FH13" i="29"/>
  <c r="FJ13" i="29" s="1"/>
  <c r="FB13" i="29"/>
  <c r="FD13" i="29" s="1"/>
  <c r="EV13" i="29"/>
  <c r="EX13" i="29" s="1"/>
  <c r="EP13" i="29"/>
  <c r="ER13" i="29" s="1"/>
  <c r="EJ13" i="29"/>
  <c r="EL13" i="29" s="1"/>
  <c r="ED13" i="29"/>
  <c r="EF13" i="29" s="1"/>
  <c r="DX13" i="29"/>
  <c r="DZ13" i="29" s="1"/>
  <c r="DR13" i="29"/>
  <c r="DT13" i="29" s="1"/>
  <c r="DL13" i="29"/>
  <c r="DN13" i="29" s="1"/>
  <c r="DF13" i="29"/>
  <c r="DH13" i="29" s="1"/>
  <c r="CZ13" i="29"/>
  <c r="DB13" i="29" s="1"/>
  <c r="CT13" i="29"/>
  <c r="CV13" i="29" s="1"/>
  <c r="CN13" i="29"/>
  <c r="CP13" i="29" s="1"/>
  <c r="CH13" i="29"/>
  <c r="CJ13" i="29" s="1"/>
  <c r="CB13" i="29"/>
  <c r="CD13" i="29" s="1"/>
  <c r="BV13" i="29"/>
  <c r="BX13" i="29" s="1"/>
  <c r="BP13" i="29"/>
  <c r="BR13" i="29" s="1"/>
  <c r="BJ13" i="29"/>
  <c r="BL13" i="29" s="1"/>
  <c r="BD13" i="29"/>
  <c r="BF13" i="29" s="1"/>
  <c r="AX13" i="29"/>
  <c r="AZ13" i="29" s="1"/>
  <c r="AR13" i="29"/>
  <c r="AT13" i="29" s="1"/>
  <c r="AL13" i="29"/>
  <c r="AN13" i="29" s="1"/>
  <c r="AF13" i="29"/>
  <c r="AH13" i="29" s="1"/>
  <c r="Z13" i="29"/>
  <c r="AB13" i="29" s="1"/>
  <c r="AD13" i="29" s="1"/>
  <c r="GL12" i="29"/>
  <c r="GN12" i="29" s="1"/>
  <c r="GF12" i="29"/>
  <c r="GH12" i="29" s="1"/>
  <c r="FZ12" i="29"/>
  <c r="GB12" i="29" s="1"/>
  <c r="FT12" i="29"/>
  <c r="FV12" i="29" s="1"/>
  <c r="FN12" i="29"/>
  <c r="FP12" i="29" s="1"/>
  <c r="FH12" i="29"/>
  <c r="FJ12" i="29" s="1"/>
  <c r="FB12" i="29"/>
  <c r="FD12" i="29" s="1"/>
  <c r="EV12" i="29"/>
  <c r="EX12" i="29" s="1"/>
  <c r="EP12" i="29"/>
  <c r="ER12" i="29" s="1"/>
  <c r="EJ12" i="29"/>
  <c r="EL12" i="29" s="1"/>
  <c r="ED12" i="29"/>
  <c r="EF12" i="29" s="1"/>
  <c r="DX12" i="29"/>
  <c r="DZ12" i="29" s="1"/>
  <c r="DR12" i="29"/>
  <c r="DT12" i="29" s="1"/>
  <c r="DL12" i="29"/>
  <c r="DN12" i="29" s="1"/>
  <c r="DF12" i="29"/>
  <c r="DH12" i="29" s="1"/>
  <c r="CZ12" i="29"/>
  <c r="DB12" i="29" s="1"/>
  <c r="CT12" i="29"/>
  <c r="CV12" i="29" s="1"/>
  <c r="CN12" i="29"/>
  <c r="CP12" i="29" s="1"/>
  <c r="CH12" i="29"/>
  <c r="CJ12" i="29" s="1"/>
  <c r="CB12" i="29"/>
  <c r="CD12" i="29" s="1"/>
  <c r="BV12" i="29"/>
  <c r="BX12" i="29" s="1"/>
  <c r="BP12" i="29"/>
  <c r="BR12" i="29" s="1"/>
  <c r="BJ12" i="29"/>
  <c r="BL12" i="29" s="1"/>
  <c r="BD12" i="29"/>
  <c r="BF12" i="29" s="1"/>
  <c r="AX12" i="29"/>
  <c r="AZ12" i="29" s="1"/>
  <c r="AR12" i="29"/>
  <c r="AT12" i="29" s="1"/>
  <c r="AL12" i="29"/>
  <c r="AN12" i="29" s="1"/>
  <c r="AF12" i="29"/>
  <c r="AH12" i="29" s="1"/>
  <c r="Z12" i="29"/>
  <c r="AB12" i="29" s="1"/>
  <c r="AD12" i="29" s="1"/>
  <c r="GL11" i="29"/>
  <c r="GN11" i="29" s="1"/>
  <c r="GF11" i="29"/>
  <c r="GH11" i="29" s="1"/>
  <c r="FZ11" i="29"/>
  <c r="GB11" i="29" s="1"/>
  <c r="FT11" i="29"/>
  <c r="FV11" i="29" s="1"/>
  <c r="FN11" i="29"/>
  <c r="FP11" i="29" s="1"/>
  <c r="FH11" i="29"/>
  <c r="FJ11" i="29" s="1"/>
  <c r="FB11" i="29"/>
  <c r="FD11" i="29" s="1"/>
  <c r="EV11" i="29"/>
  <c r="EX11" i="29" s="1"/>
  <c r="EP11" i="29"/>
  <c r="ER11" i="29" s="1"/>
  <c r="EJ11" i="29"/>
  <c r="EL11" i="29" s="1"/>
  <c r="ED11" i="29"/>
  <c r="EF11" i="29" s="1"/>
  <c r="DX11" i="29"/>
  <c r="DZ11" i="29" s="1"/>
  <c r="DR11" i="29"/>
  <c r="DT11" i="29" s="1"/>
  <c r="DL11" i="29"/>
  <c r="DN11" i="29" s="1"/>
  <c r="DF11" i="29"/>
  <c r="DH11" i="29" s="1"/>
  <c r="CZ11" i="29"/>
  <c r="DB11" i="29" s="1"/>
  <c r="CT11" i="29"/>
  <c r="CV11" i="29" s="1"/>
  <c r="CN11" i="29"/>
  <c r="CP11" i="29" s="1"/>
  <c r="CH11" i="29"/>
  <c r="CJ11" i="29" s="1"/>
  <c r="CB11" i="29"/>
  <c r="CD11" i="29" s="1"/>
  <c r="BV11" i="29"/>
  <c r="BX11" i="29" s="1"/>
  <c r="BP11" i="29"/>
  <c r="BR11" i="29" s="1"/>
  <c r="BJ11" i="29"/>
  <c r="BL11" i="29" s="1"/>
  <c r="BD11" i="29"/>
  <c r="BF11" i="29" s="1"/>
  <c r="AX11" i="29"/>
  <c r="AZ11" i="29" s="1"/>
  <c r="AR11" i="29"/>
  <c r="AT11" i="29" s="1"/>
  <c r="AL11" i="29"/>
  <c r="AN11" i="29" s="1"/>
  <c r="AF11" i="29"/>
  <c r="AH11" i="29" s="1"/>
  <c r="Z11" i="29"/>
  <c r="AB11" i="29" s="1"/>
  <c r="AD11" i="29" s="1"/>
  <c r="GL10" i="29"/>
  <c r="GN10" i="29" s="1"/>
  <c r="GF10" i="29"/>
  <c r="GH10" i="29" s="1"/>
  <c r="FZ10" i="29"/>
  <c r="GB10" i="29" s="1"/>
  <c r="FT10" i="29"/>
  <c r="FV10" i="29" s="1"/>
  <c r="FN10" i="29"/>
  <c r="FP10" i="29" s="1"/>
  <c r="FH10" i="29"/>
  <c r="FJ10" i="29" s="1"/>
  <c r="FB10" i="29"/>
  <c r="FD10" i="29" s="1"/>
  <c r="EV10" i="29"/>
  <c r="EX10" i="29" s="1"/>
  <c r="EP10" i="29"/>
  <c r="ER10" i="29" s="1"/>
  <c r="EJ10" i="29"/>
  <c r="EL10" i="29" s="1"/>
  <c r="ED10" i="29"/>
  <c r="EF10" i="29" s="1"/>
  <c r="DX10" i="29"/>
  <c r="DZ10" i="29" s="1"/>
  <c r="DR10" i="29"/>
  <c r="DT10" i="29" s="1"/>
  <c r="DL10" i="29"/>
  <c r="DN10" i="29" s="1"/>
  <c r="DF10" i="29"/>
  <c r="DH10" i="29" s="1"/>
  <c r="CZ10" i="29"/>
  <c r="DB10" i="29" s="1"/>
  <c r="CT10" i="29"/>
  <c r="CV10" i="29" s="1"/>
  <c r="CN10" i="29"/>
  <c r="CP10" i="29" s="1"/>
  <c r="CH10" i="29"/>
  <c r="CJ10" i="29" s="1"/>
  <c r="CB10" i="29"/>
  <c r="CD10" i="29" s="1"/>
  <c r="BV10" i="29"/>
  <c r="BX10" i="29" s="1"/>
  <c r="BP10" i="29"/>
  <c r="BR10" i="29" s="1"/>
  <c r="BJ10" i="29"/>
  <c r="BL10" i="29" s="1"/>
  <c r="BD10" i="29"/>
  <c r="BF10" i="29" s="1"/>
  <c r="AX10" i="29"/>
  <c r="AZ10" i="29" s="1"/>
  <c r="AR10" i="29"/>
  <c r="AT10" i="29" s="1"/>
  <c r="AL10" i="29"/>
  <c r="AN10" i="29" s="1"/>
  <c r="AF10" i="29"/>
  <c r="AH10" i="29" s="1"/>
  <c r="Z10" i="29"/>
  <c r="AB10" i="29" s="1"/>
  <c r="AD10" i="29" s="1"/>
  <c r="GL9" i="29"/>
  <c r="GN9" i="29" s="1"/>
  <c r="GF9" i="29"/>
  <c r="GH9" i="29" s="1"/>
  <c r="FZ9" i="29"/>
  <c r="GB9" i="29" s="1"/>
  <c r="FT9" i="29"/>
  <c r="FV9" i="29" s="1"/>
  <c r="FN9" i="29"/>
  <c r="FP9" i="29" s="1"/>
  <c r="FH9" i="29"/>
  <c r="FJ9" i="29" s="1"/>
  <c r="FB9" i="29"/>
  <c r="FD9" i="29" s="1"/>
  <c r="EV9" i="29"/>
  <c r="EX9" i="29" s="1"/>
  <c r="EP9" i="29"/>
  <c r="ER9" i="29" s="1"/>
  <c r="EJ9" i="29"/>
  <c r="EL9" i="29" s="1"/>
  <c r="ED9" i="29"/>
  <c r="EF9" i="29" s="1"/>
  <c r="DX9" i="29"/>
  <c r="DZ9" i="29" s="1"/>
  <c r="DR9" i="29"/>
  <c r="DT9" i="29" s="1"/>
  <c r="DL9" i="29"/>
  <c r="DN9" i="29" s="1"/>
  <c r="DF9" i="29"/>
  <c r="DH9" i="29" s="1"/>
  <c r="CZ9" i="29"/>
  <c r="DB9" i="29" s="1"/>
  <c r="CT9" i="29"/>
  <c r="CV9" i="29" s="1"/>
  <c r="CN9" i="29"/>
  <c r="CP9" i="29" s="1"/>
  <c r="CH9" i="29"/>
  <c r="CJ9" i="29" s="1"/>
  <c r="CB9" i="29"/>
  <c r="CD9" i="29" s="1"/>
  <c r="BV9" i="29"/>
  <c r="BX9" i="29" s="1"/>
  <c r="BP9" i="29"/>
  <c r="BR9" i="29" s="1"/>
  <c r="BJ9" i="29"/>
  <c r="BL9" i="29" s="1"/>
  <c r="BD9" i="29"/>
  <c r="BF9" i="29" s="1"/>
  <c r="AX9" i="29"/>
  <c r="AZ9" i="29" s="1"/>
  <c r="AR9" i="29"/>
  <c r="AT9" i="29" s="1"/>
  <c r="AL9" i="29"/>
  <c r="AN9" i="29" s="1"/>
  <c r="AF9" i="29"/>
  <c r="AH9" i="29" s="1"/>
  <c r="AJ9" i="29" s="1"/>
  <c r="GL8" i="29"/>
  <c r="GN8" i="29" s="1"/>
  <c r="GF8" i="29"/>
  <c r="GH8" i="29" s="1"/>
  <c r="FZ8" i="29"/>
  <c r="GB8" i="29" s="1"/>
  <c r="FT8" i="29"/>
  <c r="FV8" i="29" s="1"/>
  <c r="FN8" i="29"/>
  <c r="FP8" i="29" s="1"/>
  <c r="FH8" i="29"/>
  <c r="FJ8" i="29" s="1"/>
  <c r="FB8" i="29"/>
  <c r="FD8" i="29" s="1"/>
  <c r="EV8" i="29"/>
  <c r="EX8" i="29" s="1"/>
  <c r="EP8" i="29"/>
  <c r="ER8" i="29" s="1"/>
  <c r="EJ8" i="29"/>
  <c r="EL8" i="29" s="1"/>
  <c r="ED8" i="29"/>
  <c r="EF8" i="29" s="1"/>
  <c r="DX8" i="29"/>
  <c r="DZ8" i="29" s="1"/>
  <c r="DR8" i="29"/>
  <c r="DT8" i="29" s="1"/>
  <c r="DL8" i="29"/>
  <c r="DN8" i="29" s="1"/>
  <c r="DF8" i="29"/>
  <c r="DH8" i="29" s="1"/>
  <c r="CZ8" i="29"/>
  <c r="DB8" i="29" s="1"/>
  <c r="CT8" i="29"/>
  <c r="CV8" i="29" s="1"/>
  <c r="CN8" i="29"/>
  <c r="CP8" i="29" s="1"/>
  <c r="CH8" i="29"/>
  <c r="CJ8" i="29" s="1"/>
  <c r="CB8" i="29"/>
  <c r="CD8" i="29" s="1"/>
  <c r="BV8" i="29"/>
  <c r="BX8" i="29" s="1"/>
  <c r="BP8" i="29"/>
  <c r="BR8" i="29" s="1"/>
  <c r="BJ8" i="29"/>
  <c r="BL8" i="29" s="1"/>
  <c r="BD8" i="29"/>
  <c r="BF8" i="29" s="1"/>
  <c r="AX8" i="29"/>
  <c r="AZ8" i="29" s="1"/>
  <c r="AR8" i="29"/>
  <c r="AT8" i="29" s="1"/>
  <c r="AL8" i="29"/>
  <c r="AN8" i="29" s="1"/>
  <c r="AF8" i="29"/>
  <c r="AH8" i="29" s="1"/>
  <c r="AJ8" i="29" s="1"/>
  <c r="GL7" i="29"/>
  <c r="GN7" i="29" s="1"/>
  <c r="GF7" i="29"/>
  <c r="GH7" i="29" s="1"/>
  <c r="FZ7" i="29"/>
  <c r="GB7" i="29" s="1"/>
  <c r="FT7" i="29"/>
  <c r="FV7" i="29" s="1"/>
  <c r="FN7" i="29"/>
  <c r="FP7" i="29" s="1"/>
  <c r="FH7" i="29"/>
  <c r="FJ7" i="29" s="1"/>
  <c r="FB7" i="29"/>
  <c r="FD7" i="29" s="1"/>
  <c r="EV7" i="29"/>
  <c r="EX7" i="29" s="1"/>
  <c r="EP7" i="29"/>
  <c r="ER7" i="29" s="1"/>
  <c r="EJ7" i="29"/>
  <c r="EL7" i="29" s="1"/>
  <c r="ED7" i="29"/>
  <c r="EF7" i="29" s="1"/>
  <c r="DX7" i="29"/>
  <c r="DZ7" i="29" s="1"/>
  <c r="DR7" i="29"/>
  <c r="DT7" i="29" s="1"/>
  <c r="DL7" i="29"/>
  <c r="DN7" i="29" s="1"/>
  <c r="DF7" i="29"/>
  <c r="DH7" i="29" s="1"/>
  <c r="CZ7" i="29"/>
  <c r="DB7" i="29" s="1"/>
  <c r="CT7" i="29"/>
  <c r="CV7" i="29" s="1"/>
  <c r="CN7" i="29"/>
  <c r="CP7" i="29" s="1"/>
  <c r="CH7" i="29"/>
  <c r="CJ7" i="29" s="1"/>
  <c r="CB7" i="29"/>
  <c r="CD7" i="29" s="1"/>
  <c r="BV7" i="29"/>
  <c r="BX7" i="29" s="1"/>
  <c r="BP7" i="29"/>
  <c r="BR7" i="29" s="1"/>
  <c r="BJ7" i="29"/>
  <c r="BL7" i="29" s="1"/>
  <c r="BD7" i="29"/>
  <c r="BF7" i="29" s="1"/>
  <c r="AX7" i="29"/>
  <c r="AZ7" i="29" s="1"/>
  <c r="AR7" i="29"/>
  <c r="AT7" i="29" s="1"/>
  <c r="AL7" i="29"/>
  <c r="AN7" i="29" s="1"/>
  <c r="AF7" i="29"/>
  <c r="AH7" i="29" s="1"/>
  <c r="Z7" i="29"/>
  <c r="AB7" i="29" s="1"/>
  <c r="AD7" i="29" s="1"/>
  <c r="GL6" i="29"/>
  <c r="GN6" i="29" s="1"/>
  <c r="GF6" i="29"/>
  <c r="GH6" i="29" s="1"/>
  <c r="FZ6" i="29"/>
  <c r="GB6" i="29" s="1"/>
  <c r="FT6" i="29"/>
  <c r="FV6" i="29" s="1"/>
  <c r="FN6" i="29"/>
  <c r="FP6" i="29" s="1"/>
  <c r="FH6" i="29"/>
  <c r="FJ6" i="29" s="1"/>
  <c r="FB6" i="29"/>
  <c r="FD6" i="29" s="1"/>
  <c r="EV6" i="29"/>
  <c r="EX6" i="29" s="1"/>
  <c r="EP6" i="29"/>
  <c r="ER6" i="29" s="1"/>
  <c r="EJ6" i="29"/>
  <c r="EL6" i="29" s="1"/>
  <c r="ED6" i="29"/>
  <c r="EF6" i="29" s="1"/>
  <c r="DX6" i="29"/>
  <c r="DZ6" i="29" s="1"/>
  <c r="DR6" i="29"/>
  <c r="DT6" i="29" s="1"/>
  <c r="DL6" i="29"/>
  <c r="DN6" i="29" s="1"/>
  <c r="DF6" i="29"/>
  <c r="DH6" i="29" s="1"/>
  <c r="CZ6" i="29"/>
  <c r="DB6" i="29" s="1"/>
  <c r="CT6" i="29"/>
  <c r="CV6" i="29" s="1"/>
  <c r="CN6" i="29"/>
  <c r="CP6" i="29" s="1"/>
  <c r="CH6" i="29"/>
  <c r="CJ6" i="29" s="1"/>
  <c r="CB6" i="29"/>
  <c r="CD6" i="29" s="1"/>
  <c r="BV6" i="29"/>
  <c r="BX6" i="29" s="1"/>
  <c r="BP6" i="29"/>
  <c r="BR6" i="29" s="1"/>
  <c r="BJ6" i="29"/>
  <c r="BL6" i="29" s="1"/>
  <c r="BD6" i="29"/>
  <c r="BF6" i="29" s="1"/>
  <c r="AX6" i="29"/>
  <c r="AZ6" i="29" s="1"/>
  <c r="AR6" i="29"/>
  <c r="AT6" i="29" s="1"/>
  <c r="AL6" i="29"/>
  <c r="AN6" i="29" s="1"/>
  <c r="AF6" i="29"/>
  <c r="AH6" i="29" s="1"/>
  <c r="AJ6" i="29" s="1"/>
  <c r="GL5" i="29"/>
  <c r="GN5" i="29" s="1"/>
  <c r="GF5" i="29"/>
  <c r="GH5" i="29" s="1"/>
  <c r="FZ5" i="29"/>
  <c r="GB5" i="29" s="1"/>
  <c r="FT5" i="29"/>
  <c r="FV5" i="29" s="1"/>
  <c r="FN5" i="29"/>
  <c r="FP5" i="29" s="1"/>
  <c r="FH5" i="29"/>
  <c r="FJ5" i="29" s="1"/>
  <c r="FB5" i="29"/>
  <c r="FD5" i="29" s="1"/>
  <c r="EV5" i="29"/>
  <c r="EX5" i="29" s="1"/>
  <c r="EP5" i="29"/>
  <c r="ER5" i="29" s="1"/>
  <c r="EJ5" i="29"/>
  <c r="EL5" i="29" s="1"/>
  <c r="ED5" i="29"/>
  <c r="EF5" i="29" s="1"/>
  <c r="DX5" i="29"/>
  <c r="DZ5" i="29" s="1"/>
  <c r="DR5" i="29"/>
  <c r="DT5" i="29" s="1"/>
  <c r="DL5" i="29"/>
  <c r="DN5" i="29" s="1"/>
  <c r="DF5" i="29"/>
  <c r="DH5" i="29" s="1"/>
  <c r="CZ5" i="29"/>
  <c r="DB5" i="29" s="1"/>
  <c r="CT5" i="29"/>
  <c r="CV5" i="29" s="1"/>
  <c r="CN5" i="29"/>
  <c r="CP5" i="29" s="1"/>
  <c r="CH5" i="29"/>
  <c r="CJ5" i="29" s="1"/>
  <c r="CB5" i="29"/>
  <c r="CD5" i="29" s="1"/>
  <c r="BV5" i="29"/>
  <c r="BX5" i="29" s="1"/>
  <c r="BP5" i="29"/>
  <c r="BR5" i="29" s="1"/>
  <c r="BJ5" i="29"/>
  <c r="BL5" i="29" s="1"/>
  <c r="BD5" i="29"/>
  <c r="BF5" i="29" s="1"/>
  <c r="AX5" i="29"/>
  <c r="AZ5" i="29" s="1"/>
  <c r="AR5" i="29"/>
  <c r="AT5" i="29" s="1"/>
  <c r="AL5" i="29"/>
  <c r="AN5" i="29" s="1"/>
  <c r="AF5" i="29"/>
  <c r="AH5" i="29" s="1"/>
  <c r="Z5" i="29"/>
  <c r="GL4" i="29"/>
  <c r="GF4" i="29"/>
  <c r="FZ4" i="29"/>
  <c r="FT4" i="29"/>
  <c r="FN4" i="29"/>
  <c r="FH4" i="29"/>
  <c r="FB4" i="29"/>
  <c r="EV4" i="29"/>
  <c r="EP4" i="29"/>
  <c r="EJ4" i="29"/>
  <c r="ED4" i="29"/>
  <c r="DX4" i="29"/>
  <c r="DR4" i="29"/>
  <c r="DL4" i="29"/>
  <c r="DF4" i="29"/>
  <c r="CZ4" i="29"/>
  <c r="CT4" i="29"/>
  <c r="CN4" i="29"/>
  <c r="CH4" i="29"/>
  <c r="CB4" i="29"/>
  <c r="BV4" i="29"/>
  <c r="BP4" i="29"/>
  <c r="BJ4" i="29"/>
  <c r="BD4" i="29"/>
  <c r="AX4" i="29"/>
  <c r="AR4" i="29"/>
  <c r="AL4" i="29"/>
  <c r="AF4" i="29"/>
  <c r="GL3" i="29"/>
  <c r="GN3" i="29" s="1"/>
  <c r="GF3" i="29"/>
  <c r="GH3" i="29" s="1"/>
  <c r="FZ3" i="29"/>
  <c r="GB3" i="29" s="1"/>
  <c r="FT3" i="29"/>
  <c r="FN3" i="29"/>
  <c r="FH3" i="29"/>
  <c r="FB3" i="29"/>
  <c r="EV3" i="29"/>
  <c r="EP3" i="29"/>
  <c r="EJ3" i="29"/>
  <c r="ED3" i="29"/>
  <c r="DX3" i="29"/>
  <c r="DR3" i="29"/>
  <c r="DL3" i="29"/>
  <c r="DF3" i="29"/>
  <c r="CZ3" i="29"/>
  <c r="CT3" i="29"/>
  <c r="CN3" i="29"/>
  <c r="CH3" i="29"/>
  <c r="CB3" i="29"/>
  <c r="BV3" i="29"/>
  <c r="BP3" i="29"/>
  <c r="BJ3" i="29"/>
  <c r="BD3" i="29"/>
  <c r="AX3" i="29"/>
  <c r="AR3" i="29"/>
  <c r="AL3" i="29"/>
  <c r="AF3" i="29"/>
  <c r="AC93" i="29" l="1"/>
  <c r="C93" i="29"/>
  <c r="AD102" i="29"/>
  <c r="AP8" i="29"/>
  <c r="AJ24" i="29"/>
  <c r="AP24" i="29" s="1"/>
  <c r="AV24" i="29" s="1"/>
  <c r="BB24" i="29" s="1"/>
  <c r="BH24" i="29" s="1"/>
  <c r="BN24" i="29" s="1"/>
  <c r="BT24" i="29" s="1"/>
  <c r="BZ24" i="29" s="1"/>
  <c r="CF24" i="29" s="1"/>
  <c r="CL24" i="29" s="1"/>
  <c r="CR24" i="29" s="1"/>
  <c r="CX24" i="29" s="1"/>
  <c r="DD24" i="29" s="1"/>
  <c r="DJ24" i="29" s="1"/>
  <c r="DP24" i="29" s="1"/>
  <c r="DV24" i="29" s="1"/>
  <c r="EB24" i="29" s="1"/>
  <c r="EH24" i="29" s="1"/>
  <c r="EN24" i="29" s="1"/>
  <c r="ET24" i="29" s="1"/>
  <c r="EZ24" i="29" s="1"/>
  <c r="FF24" i="29" s="1"/>
  <c r="FL24" i="29" s="1"/>
  <c r="FR24" i="29" s="1"/>
  <c r="FX24" i="29" s="1"/>
  <c r="GD24" i="29" s="1"/>
  <c r="GJ24" i="29" s="1"/>
  <c r="GP24" i="29" s="1"/>
  <c r="GV24" i="29" s="1"/>
  <c r="AJ60" i="29"/>
  <c r="AP64" i="29"/>
  <c r="AV64" i="29" s="1"/>
  <c r="BB64" i="29" s="1"/>
  <c r="BH64" i="29" s="1"/>
  <c r="BN64" i="29" s="1"/>
  <c r="BT64" i="29" s="1"/>
  <c r="BZ64" i="29" s="1"/>
  <c r="CF64" i="29" s="1"/>
  <c r="CL64" i="29" s="1"/>
  <c r="CR64" i="29" s="1"/>
  <c r="CX64" i="29" s="1"/>
  <c r="DD64" i="29" s="1"/>
  <c r="DJ64" i="29" s="1"/>
  <c r="DP64" i="29" s="1"/>
  <c r="DV64" i="29" s="1"/>
  <c r="EB64" i="29" s="1"/>
  <c r="EH64" i="29" s="1"/>
  <c r="EN64" i="29" s="1"/>
  <c r="ET64" i="29" s="1"/>
  <c r="EZ64" i="29" s="1"/>
  <c r="FF64" i="29" s="1"/>
  <c r="FL64" i="29" s="1"/>
  <c r="FR64" i="29" s="1"/>
  <c r="FX64" i="29" s="1"/>
  <c r="GD64" i="29" s="1"/>
  <c r="GJ64" i="29" s="1"/>
  <c r="GP64" i="29" s="1"/>
  <c r="GV64" i="29" s="1"/>
  <c r="AJ82" i="29"/>
  <c r="AP82" i="29" s="1"/>
  <c r="AV82" i="29" s="1"/>
  <c r="BB82" i="29" s="1"/>
  <c r="BH82" i="29" s="1"/>
  <c r="BN82" i="29" s="1"/>
  <c r="BT82" i="29" s="1"/>
  <c r="BZ82" i="29" s="1"/>
  <c r="CF82" i="29" s="1"/>
  <c r="CL82" i="29" s="1"/>
  <c r="CR82" i="29" s="1"/>
  <c r="CX82" i="29" s="1"/>
  <c r="DD82" i="29" s="1"/>
  <c r="DJ82" i="29" s="1"/>
  <c r="DP82" i="29" s="1"/>
  <c r="DV82" i="29" s="1"/>
  <c r="EB82" i="29" s="1"/>
  <c r="EH82" i="29" s="1"/>
  <c r="EN82" i="29" s="1"/>
  <c r="ET82" i="29" s="1"/>
  <c r="EZ82" i="29" s="1"/>
  <c r="FF82" i="29" s="1"/>
  <c r="FL82" i="29" s="1"/>
  <c r="FR82" i="29" s="1"/>
  <c r="FX82" i="29" s="1"/>
  <c r="GD82" i="29" s="1"/>
  <c r="GJ82" i="29" s="1"/>
  <c r="GP82" i="29" s="1"/>
  <c r="GV82" i="29" s="1"/>
  <c r="AP86" i="29"/>
  <c r="AV86" i="29" s="1"/>
  <c r="BB86" i="29" s="1"/>
  <c r="BH86" i="29" s="1"/>
  <c r="BN86" i="29" s="1"/>
  <c r="BT86" i="29" s="1"/>
  <c r="BZ86" i="29" s="1"/>
  <c r="CF86" i="29" s="1"/>
  <c r="CL86" i="29" s="1"/>
  <c r="CR86" i="29" s="1"/>
  <c r="CX86" i="29" s="1"/>
  <c r="DD86" i="29" s="1"/>
  <c r="DJ86" i="29" s="1"/>
  <c r="DP86" i="29" s="1"/>
  <c r="DV86" i="29" s="1"/>
  <c r="EB86" i="29" s="1"/>
  <c r="EH86" i="29" s="1"/>
  <c r="EN86" i="29" s="1"/>
  <c r="ET86" i="29" s="1"/>
  <c r="EZ86" i="29" s="1"/>
  <c r="FF86" i="29" s="1"/>
  <c r="FL86" i="29" s="1"/>
  <c r="FR86" i="29" s="1"/>
  <c r="FX86" i="29" s="1"/>
  <c r="GD86" i="29" s="1"/>
  <c r="GJ86" i="29" s="1"/>
  <c r="GP86" i="29" s="1"/>
  <c r="GV86" i="29" s="1"/>
  <c r="AJ92" i="29"/>
  <c r="AP92" i="29" s="1"/>
  <c r="AV92" i="29" s="1"/>
  <c r="BB92" i="29" s="1"/>
  <c r="BH92" i="29" s="1"/>
  <c r="BN92" i="29" s="1"/>
  <c r="BT92" i="29" s="1"/>
  <c r="BZ92" i="29" s="1"/>
  <c r="CF92" i="29" s="1"/>
  <c r="CL92" i="29" s="1"/>
  <c r="CR92" i="29" s="1"/>
  <c r="CX92" i="29" s="1"/>
  <c r="DD92" i="29" s="1"/>
  <c r="DJ92" i="29" s="1"/>
  <c r="DP92" i="29" s="1"/>
  <c r="DV92" i="29" s="1"/>
  <c r="EB92" i="29" s="1"/>
  <c r="EH92" i="29" s="1"/>
  <c r="EN92" i="29" s="1"/>
  <c r="ET92" i="29" s="1"/>
  <c r="EZ92" i="29" s="1"/>
  <c r="FF92" i="29" s="1"/>
  <c r="FL92" i="29" s="1"/>
  <c r="FR92" i="29" s="1"/>
  <c r="FX92" i="29" s="1"/>
  <c r="GD92" i="29" s="1"/>
  <c r="GJ92" i="29" s="1"/>
  <c r="GP92" i="29" s="1"/>
  <c r="GV92" i="29" s="1"/>
  <c r="AJ116" i="29"/>
  <c r="AP116" i="29" s="1"/>
  <c r="AV116" i="29" s="1"/>
  <c r="BB116" i="29" s="1"/>
  <c r="BH116" i="29" s="1"/>
  <c r="BN116" i="29" s="1"/>
  <c r="BT116" i="29" s="1"/>
  <c r="BZ116" i="29" s="1"/>
  <c r="CF116" i="29" s="1"/>
  <c r="CL116" i="29" s="1"/>
  <c r="CR116" i="29" s="1"/>
  <c r="CX116" i="29" s="1"/>
  <c r="DD116" i="29" s="1"/>
  <c r="DJ116" i="29" s="1"/>
  <c r="DP116" i="29" s="1"/>
  <c r="DV116" i="29" s="1"/>
  <c r="EB116" i="29" s="1"/>
  <c r="EH116" i="29" s="1"/>
  <c r="EN116" i="29" s="1"/>
  <c r="ET116" i="29" s="1"/>
  <c r="EZ116" i="29" s="1"/>
  <c r="FF116" i="29" s="1"/>
  <c r="FL116" i="29" s="1"/>
  <c r="FR116" i="29" s="1"/>
  <c r="FX116" i="29" s="1"/>
  <c r="GD116" i="29" s="1"/>
  <c r="GJ116" i="29" s="1"/>
  <c r="GP116" i="29" s="1"/>
  <c r="GV116" i="29" s="1"/>
  <c r="AJ46" i="29"/>
  <c r="GD58" i="29"/>
  <c r="GJ58" i="29" s="1"/>
  <c r="GP58" i="29" s="1"/>
  <c r="GV58" i="29" s="1"/>
  <c r="AP117" i="29"/>
  <c r="AV117" i="29" s="1"/>
  <c r="BB117" i="29" s="1"/>
  <c r="BH117" i="29" s="1"/>
  <c r="BN117" i="29" s="1"/>
  <c r="BT117" i="29" s="1"/>
  <c r="BZ117" i="29" s="1"/>
  <c r="CF117" i="29" s="1"/>
  <c r="CL117" i="29" s="1"/>
  <c r="CR117" i="29" s="1"/>
  <c r="CX117" i="29" s="1"/>
  <c r="DD117" i="29" s="1"/>
  <c r="DJ117" i="29" s="1"/>
  <c r="DP117" i="29" s="1"/>
  <c r="DV117" i="29" s="1"/>
  <c r="EB117" i="29" s="1"/>
  <c r="EH117" i="29" s="1"/>
  <c r="EN117" i="29" s="1"/>
  <c r="ET117" i="29" s="1"/>
  <c r="EZ117" i="29" s="1"/>
  <c r="FF117" i="29" s="1"/>
  <c r="FL117" i="29" s="1"/>
  <c r="FR117" i="29" s="1"/>
  <c r="FX117" i="29" s="1"/>
  <c r="GD117" i="29" s="1"/>
  <c r="GJ117" i="29" s="1"/>
  <c r="GP117" i="29" s="1"/>
  <c r="GV117" i="29" s="1"/>
  <c r="AJ57" i="29"/>
  <c r="AP57" i="29" s="1"/>
  <c r="AV57" i="29" s="1"/>
  <c r="BB57" i="29" s="1"/>
  <c r="BH57" i="29" s="1"/>
  <c r="BN57" i="29" s="1"/>
  <c r="BT57" i="29" s="1"/>
  <c r="BZ57" i="29" s="1"/>
  <c r="CF57" i="29" s="1"/>
  <c r="CL57" i="29" s="1"/>
  <c r="CR57" i="29" s="1"/>
  <c r="CX57" i="29" s="1"/>
  <c r="DD57" i="29" s="1"/>
  <c r="DJ57" i="29" s="1"/>
  <c r="DP57" i="29" s="1"/>
  <c r="DV57" i="29" s="1"/>
  <c r="EB57" i="29" s="1"/>
  <c r="EH57" i="29" s="1"/>
  <c r="EN57" i="29" s="1"/>
  <c r="ET57" i="29" s="1"/>
  <c r="EZ57" i="29" s="1"/>
  <c r="FF57" i="29" s="1"/>
  <c r="FL57" i="29" s="1"/>
  <c r="FR57" i="29" s="1"/>
  <c r="FX57" i="29" s="1"/>
  <c r="GD57" i="29" s="1"/>
  <c r="GJ57" i="29" s="1"/>
  <c r="GP57" i="29" s="1"/>
  <c r="GV57" i="29" s="1"/>
  <c r="AJ10" i="29"/>
  <c r="AP10" i="29" s="1"/>
  <c r="AV10" i="29" s="1"/>
  <c r="BB10" i="29" s="1"/>
  <c r="BH10" i="29" s="1"/>
  <c r="BN10" i="29" s="1"/>
  <c r="BT10" i="29" s="1"/>
  <c r="BZ10" i="29" s="1"/>
  <c r="CF10" i="29" s="1"/>
  <c r="CL10" i="29" s="1"/>
  <c r="CR10" i="29" s="1"/>
  <c r="CX10" i="29" s="1"/>
  <c r="DD10" i="29" s="1"/>
  <c r="DJ10" i="29" s="1"/>
  <c r="DP10" i="29" s="1"/>
  <c r="DV10" i="29" s="1"/>
  <c r="EB10" i="29" s="1"/>
  <c r="EH10" i="29" s="1"/>
  <c r="EN10" i="29" s="1"/>
  <c r="ET10" i="29" s="1"/>
  <c r="EZ10" i="29" s="1"/>
  <c r="FF10" i="29" s="1"/>
  <c r="FL10" i="29" s="1"/>
  <c r="FR10" i="29" s="1"/>
  <c r="FX10" i="29" s="1"/>
  <c r="GD10" i="29" s="1"/>
  <c r="GJ10" i="29" s="1"/>
  <c r="GP10" i="29" s="1"/>
  <c r="GV10" i="29" s="1"/>
  <c r="AP9" i="29"/>
  <c r="AV9" i="29" s="1"/>
  <c r="BB9" i="29" s="1"/>
  <c r="BH9" i="29" s="1"/>
  <c r="BN9" i="29" s="1"/>
  <c r="BT9" i="29" s="1"/>
  <c r="BZ9" i="29" s="1"/>
  <c r="CF9" i="29" s="1"/>
  <c r="CL9" i="29" s="1"/>
  <c r="CR9" i="29" s="1"/>
  <c r="CX9" i="29" s="1"/>
  <c r="DD9" i="29" s="1"/>
  <c r="DJ9" i="29" s="1"/>
  <c r="DP9" i="29" s="1"/>
  <c r="DV9" i="29" s="1"/>
  <c r="EB9" i="29" s="1"/>
  <c r="EH9" i="29" s="1"/>
  <c r="EN9" i="29" s="1"/>
  <c r="ET9" i="29" s="1"/>
  <c r="EZ9" i="29" s="1"/>
  <c r="FF9" i="29" s="1"/>
  <c r="FL9" i="29" s="1"/>
  <c r="FR9" i="29" s="1"/>
  <c r="FX9" i="29" s="1"/>
  <c r="GD9" i="29" s="1"/>
  <c r="GJ9" i="29" s="1"/>
  <c r="GP9" i="29" s="1"/>
  <c r="GV9" i="29" s="1"/>
  <c r="AJ7" i="29"/>
  <c r="AP7" i="29" s="1"/>
  <c r="AV7" i="29" s="1"/>
  <c r="BB7" i="29" s="1"/>
  <c r="BH7" i="29" s="1"/>
  <c r="BN7" i="29" s="1"/>
  <c r="BT7" i="29" s="1"/>
  <c r="BZ7" i="29" s="1"/>
  <c r="CF7" i="29" s="1"/>
  <c r="CL7" i="29" s="1"/>
  <c r="CR7" i="29" s="1"/>
  <c r="CX7" i="29" s="1"/>
  <c r="DD7" i="29" s="1"/>
  <c r="DJ7" i="29" s="1"/>
  <c r="DP7" i="29" s="1"/>
  <c r="DV7" i="29" s="1"/>
  <c r="EB7" i="29" s="1"/>
  <c r="EH7" i="29" s="1"/>
  <c r="EN7" i="29" s="1"/>
  <c r="ET7" i="29" s="1"/>
  <c r="EZ7" i="29" s="1"/>
  <c r="FF7" i="29" s="1"/>
  <c r="FL7" i="29" s="1"/>
  <c r="FR7" i="29" s="1"/>
  <c r="FX7" i="29" s="1"/>
  <c r="GD7" i="29" s="1"/>
  <c r="GJ7" i="29" s="1"/>
  <c r="GP7" i="29" s="1"/>
  <c r="GV7" i="29" s="1"/>
  <c r="AJ25" i="29"/>
  <c r="AP25" i="29" s="1"/>
  <c r="AV25" i="29" s="1"/>
  <c r="BB25" i="29" s="1"/>
  <c r="BH25" i="29" s="1"/>
  <c r="BN25" i="29" s="1"/>
  <c r="BT25" i="29" s="1"/>
  <c r="BZ25" i="29" s="1"/>
  <c r="CF25" i="29" s="1"/>
  <c r="CL25" i="29" s="1"/>
  <c r="CR25" i="29" s="1"/>
  <c r="CX25" i="29" s="1"/>
  <c r="DD25" i="29" s="1"/>
  <c r="DJ25" i="29" s="1"/>
  <c r="DP25" i="29" s="1"/>
  <c r="DV25" i="29" s="1"/>
  <c r="EB25" i="29" s="1"/>
  <c r="EH25" i="29" s="1"/>
  <c r="EN25" i="29" s="1"/>
  <c r="ET25" i="29" s="1"/>
  <c r="EZ25" i="29" s="1"/>
  <c r="FF25" i="29" s="1"/>
  <c r="FL25" i="29" s="1"/>
  <c r="FR25" i="29" s="1"/>
  <c r="FX25" i="29" s="1"/>
  <c r="GD25" i="29" s="1"/>
  <c r="GJ25" i="29" s="1"/>
  <c r="GP25" i="29" s="1"/>
  <c r="GV25" i="29" s="1"/>
  <c r="AV137" i="29"/>
  <c r="AP29" i="29"/>
  <c r="AV29" i="29" s="1"/>
  <c r="BB29" i="29" s="1"/>
  <c r="BH29" i="29" s="1"/>
  <c r="BN29" i="29" s="1"/>
  <c r="BT29" i="29" s="1"/>
  <c r="BZ29" i="29" s="1"/>
  <c r="CF29" i="29" s="1"/>
  <c r="CL29" i="29" s="1"/>
  <c r="CR29" i="29" s="1"/>
  <c r="CX29" i="29" s="1"/>
  <c r="DD29" i="29" s="1"/>
  <c r="DJ29" i="29" s="1"/>
  <c r="DP29" i="29" s="1"/>
  <c r="DV29" i="29" s="1"/>
  <c r="EB29" i="29" s="1"/>
  <c r="EH29" i="29" s="1"/>
  <c r="EN29" i="29" s="1"/>
  <c r="ET29" i="29" s="1"/>
  <c r="EZ29" i="29" s="1"/>
  <c r="FF29" i="29" s="1"/>
  <c r="FL29" i="29" s="1"/>
  <c r="FR29" i="29" s="1"/>
  <c r="FX29" i="29" s="1"/>
  <c r="GD29" i="29" s="1"/>
  <c r="GJ29" i="29" s="1"/>
  <c r="GP29" i="29" s="1"/>
  <c r="GV29" i="29" s="1"/>
  <c r="AP41" i="29"/>
  <c r="AP44" i="29"/>
  <c r="AV44" i="29" s="1"/>
  <c r="BB44" i="29" s="1"/>
  <c r="BH44" i="29" s="1"/>
  <c r="BN44" i="29" s="1"/>
  <c r="BT44" i="29" s="1"/>
  <c r="BZ44" i="29" s="1"/>
  <c r="CF44" i="29" s="1"/>
  <c r="CL44" i="29" s="1"/>
  <c r="CR44" i="29" s="1"/>
  <c r="CX44" i="29" s="1"/>
  <c r="DD44" i="29" s="1"/>
  <c r="DJ44" i="29" s="1"/>
  <c r="DP44" i="29" s="1"/>
  <c r="DV44" i="29" s="1"/>
  <c r="EB44" i="29" s="1"/>
  <c r="EH44" i="29" s="1"/>
  <c r="EN44" i="29" s="1"/>
  <c r="ET44" i="29" s="1"/>
  <c r="EZ44" i="29" s="1"/>
  <c r="FF44" i="29" s="1"/>
  <c r="FL44" i="29" s="1"/>
  <c r="FR44" i="29" s="1"/>
  <c r="FX44" i="29" s="1"/>
  <c r="GD44" i="29" s="1"/>
  <c r="GJ44" i="29" s="1"/>
  <c r="GP44" i="29" s="1"/>
  <c r="GV44" i="29" s="1"/>
  <c r="AP32" i="29"/>
  <c r="AV32" i="29" s="1"/>
  <c r="BB32" i="29" s="1"/>
  <c r="BH32" i="29" s="1"/>
  <c r="BN32" i="29" s="1"/>
  <c r="BT32" i="29" s="1"/>
  <c r="BZ32" i="29" s="1"/>
  <c r="CF32" i="29" s="1"/>
  <c r="CL32" i="29" s="1"/>
  <c r="CR32" i="29" s="1"/>
  <c r="CX32" i="29" s="1"/>
  <c r="DD32" i="29" s="1"/>
  <c r="DJ32" i="29" s="1"/>
  <c r="DP32" i="29" s="1"/>
  <c r="DV32" i="29" s="1"/>
  <c r="EB32" i="29" s="1"/>
  <c r="EH32" i="29" s="1"/>
  <c r="EN32" i="29" s="1"/>
  <c r="ET32" i="29" s="1"/>
  <c r="EZ32" i="29" s="1"/>
  <c r="FF32" i="29" s="1"/>
  <c r="FL32" i="29" s="1"/>
  <c r="FR32" i="29" s="1"/>
  <c r="FX32" i="29" s="1"/>
  <c r="GD32" i="29" s="1"/>
  <c r="GJ32" i="29" s="1"/>
  <c r="GP32" i="29" s="1"/>
  <c r="GV32" i="29" s="1"/>
  <c r="AJ71" i="29"/>
  <c r="AP71" i="29" s="1"/>
  <c r="AV71" i="29" s="1"/>
  <c r="BB71" i="29" s="1"/>
  <c r="BH71" i="29" s="1"/>
  <c r="BN71" i="29" s="1"/>
  <c r="BT71" i="29" s="1"/>
  <c r="BZ71" i="29" s="1"/>
  <c r="CF71" i="29" s="1"/>
  <c r="CL71" i="29" s="1"/>
  <c r="CR71" i="29" s="1"/>
  <c r="CX71" i="29" s="1"/>
  <c r="DD71" i="29" s="1"/>
  <c r="DJ71" i="29" s="1"/>
  <c r="DP71" i="29" s="1"/>
  <c r="DV71" i="29" s="1"/>
  <c r="EB71" i="29" s="1"/>
  <c r="EH71" i="29" s="1"/>
  <c r="EN71" i="29" s="1"/>
  <c r="ET71" i="29" s="1"/>
  <c r="EZ71" i="29" s="1"/>
  <c r="FF71" i="29" s="1"/>
  <c r="FL71" i="29" s="1"/>
  <c r="FR71" i="29" s="1"/>
  <c r="FX71" i="29" s="1"/>
  <c r="GD71" i="29" s="1"/>
  <c r="GJ71" i="29" s="1"/>
  <c r="GP71" i="29" s="1"/>
  <c r="GV71" i="29" s="1"/>
  <c r="AJ97" i="29"/>
  <c r="AP97" i="29" s="1"/>
  <c r="AV97" i="29" s="1"/>
  <c r="BB97" i="29" s="1"/>
  <c r="BH97" i="29" s="1"/>
  <c r="BN97" i="29" s="1"/>
  <c r="BT97" i="29" s="1"/>
  <c r="BZ97" i="29" s="1"/>
  <c r="CF97" i="29" s="1"/>
  <c r="CL97" i="29" s="1"/>
  <c r="CR97" i="29" s="1"/>
  <c r="CX97" i="29" s="1"/>
  <c r="DD97" i="29" s="1"/>
  <c r="DJ97" i="29" s="1"/>
  <c r="DP97" i="29" s="1"/>
  <c r="DV97" i="29" s="1"/>
  <c r="EB97" i="29" s="1"/>
  <c r="EH97" i="29" s="1"/>
  <c r="EN97" i="29" s="1"/>
  <c r="ET97" i="29" s="1"/>
  <c r="EZ97" i="29" s="1"/>
  <c r="FF97" i="29" s="1"/>
  <c r="FL97" i="29" s="1"/>
  <c r="FR97" i="29" s="1"/>
  <c r="FX97" i="29" s="1"/>
  <c r="GD97" i="29" s="1"/>
  <c r="GJ97" i="29" s="1"/>
  <c r="GP97" i="29" s="1"/>
  <c r="GV97" i="29" s="1"/>
  <c r="AJ130" i="29"/>
  <c r="AP130" i="29" s="1"/>
  <c r="AV130" i="29" s="1"/>
  <c r="BB130" i="29" s="1"/>
  <c r="BH130" i="29" s="1"/>
  <c r="BN130" i="29" s="1"/>
  <c r="BT130" i="29" s="1"/>
  <c r="BZ130" i="29" s="1"/>
  <c r="CF130" i="29" s="1"/>
  <c r="CL130" i="29" s="1"/>
  <c r="CR130" i="29" s="1"/>
  <c r="CX130" i="29" s="1"/>
  <c r="DD130" i="29" s="1"/>
  <c r="DJ130" i="29" s="1"/>
  <c r="DP130" i="29" s="1"/>
  <c r="DV130" i="29" s="1"/>
  <c r="EB130" i="29" s="1"/>
  <c r="EH130" i="29" s="1"/>
  <c r="EN130" i="29" s="1"/>
  <c r="ET130" i="29" s="1"/>
  <c r="EZ130" i="29" s="1"/>
  <c r="FF130" i="29" s="1"/>
  <c r="FL130" i="29" s="1"/>
  <c r="FR130" i="29" s="1"/>
  <c r="FX130" i="29" s="1"/>
  <c r="GD130" i="29" s="1"/>
  <c r="GJ130" i="29" s="1"/>
  <c r="GP130" i="29" s="1"/>
  <c r="GV130" i="29" s="1"/>
  <c r="AJ72" i="29"/>
  <c r="AJ135" i="29"/>
  <c r="AP135" i="29" s="1"/>
  <c r="AV135" i="29" s="1"/>
  <c r="BB135" i="29" s="1"/>
  <c r="BH135" i="29" s="1"/>
  <c r="BN135" i="29" s="1"/>
  <c r="BT135" i="29" s="1"/>
  <c r="BZ135" i="29" s="1"/>
  <c r="CF135" i="29" s="1"/>
  <c r="CL135" i="29" s="1"/>
  <c r="CR135" i="29" s="1"/>
  <c r="CX135" i="29" s="1"/>
  <c r="DD135" i="29" s="1"/>
  <c r="DJ135" i="29" s="1"/>
  <c r="DP135" i="29" s="1"/>
  <c r="DV135" i="29" s="1"/>
  <c r="EB135" i="29" s="1"/>
  <c r="EH135" i="29" s="1"/>
  <c r="EN135" i="29" s="1"/>
  <c r="ET135" i="29" s="1"/>
  <c r="EZ135" i="29" s="1"/>
  <c r="FF135" i="29" s="1"/>
  <c r="FL135" i="29" s="1"/>
  <c r="FR135" i="29" s="1"/>
  <c r="FX135" i="29" s="1"/>
  <c r="GD135" i="29" s="1"/>
  <c r="GJ135" i="29" s="1"/>
  <c r="GP135" i="29" s="1"/>
  <c r="GV135" i="29" s="1"/>
  <c r="FT93" i="29"/>
  <c r="AP52" i="29"/>
  <c r="AV52" i="29" s="1"/>
  <c r="BB52" i="29" s="1"/>
  <c r="BH52" i="29" s="1"/>
  <c r="BN52" i="29" s="1"/>
  <c r="BT52" i="29" s="1"/>
  <c r="BZ52" i="29" s="1"/>
  <c r="CF52" i="29" s="1"/>
  <c r="CL52" i="29" s="1"/>
  <c r="CR52" i="29" s="1"/>
  <c r="CX52" i="29" s="1"/>
  <c r="DD52" i="29" s="1"/>
  <c r="DJ52" i="29" s="1"/>
  <c r="DP52" i="29" s="1"/>
  <c r="DV52" i="29" s="1"/>
  <c r="EB52" i="29" s="1"/>
  <c r="EH52" i="29" s="1"/>
  <c r="EN52" i="29" s="1"/>
  <c r="ET52" i="29" s="1"/>
  <c r="EZ52" i="29" s="1"/>
  <c r="FF52" i="29" s="1"/>
  <c r="FL52" i="29" s="1"/>
  <c r="FR52" i="29" s="1"/>
  <c r="FX52" i="29" s="1"/>
  <c r="GD52" i="29" s="1"/>
  <c r="GJ52" i="29" s="1"/>
  <c r="GP52" i="29" s="1"/>
  <c r="GV52" i="29" s="1"/>
  <c r="AL93" i="29"/>
  <c r="CH93" i="29"/>
  <c r="CH95" i="29" s="1"/>
  <c r="ED93" i="29"/>
  <c r="FZ93" i="29"/>
  <c r="AJ11" i="29"/>
  <c r="AJ13" i="29"/>
  <c r="AP13" i="29" s="1"/>
  <c r="CB93" i="29"/>
  <c r="CB95" i="29" s="1"/>
  <c r="EJ93" i="29"/>
  <c r="Z93" i="29"/>
  <c r="AP37" i="29"/>
  <c r="AV37" i="29" s="1"/>
  <c r="BB37" i="29" s="1"/>
  <c r="BH37" i="29" s="1"/>
  <c r="BN37" i="29" s="1"/>
  <c r="BT37" i="29" s="1"/>
  <c r="BZ37" i="29" s="1"/>
  <c r="CF37" i="29" s="1"/>
  <c r="CL37" i="29" s="1"/>
  <c r="CR37" i="29" s="1"/>
  <c r="CX37" i="29" s="1"/>
  <c r="DD37" i="29" s="1"/>
  <c r="DJ37" i="29" s="1"/>
  <c r="DP37" i="29" s="1"/>
  <c r="DV37" i="29" s="1"/>
  <c r="EB37" i="29" s="1"/>
  <c r="EH37" i="29" s="1"/>
  <c r="EN37" i="29" s="1"/>
  <c r="ET37" i="29" s="1"/>
  <c r="EZ37" i="29" s="1"/>
  <c r="FF37" i="29" s="1"/>
  <c r="FL37" i="29" s="1"/>
  <c r="FR37" i="29" s="1"/>
  <c r="FX37" i="29" s="1"/>
  <c r="GD37" i="29" s="1"/>
  <c r="GJ37" i="29" s="1"/>
  <c r="GP37" i="29" s="1"/>
  <c r="GV37" i="29" s="1"/>
  <c r="AF93" i="29"/>
  <c r="DZ93" i="29"/>
  <c r="AR93" i="29"/>
  <c r="BJ93" i="29"/>
  <c r="BJ95" i="29" s="1"/>
  <c r="DF93" i="29"/>
  <c r="FB93" i="29"/>
  <c r="DX93" i="29"/>
  <c r="CN93" i="29"/>
  <c r="CN95" i="29" s="1"/>
  <c r="BP93" i="29"/>
  <c r="BP95" i="29" s="1"/>
  <c r="DL93" i="29"/>
  <c r="FH93" i="29"/>
  <c r="AV13" i="29"/>
  <c r="BB13" i="29" s="1"/>
  <c r="BH13" i="29" s="1"/>
  <c r="BN13" i="29" s="1"/>
  <c r="BT13" i="29" s="1"/>
  <c r="BZ13" i="29" s="1"/>
  <c r="CF13" i="29" s="1"/>
  <c r="CL13" i="29" s="1"/>
  <c r="CR13" i="29" s="1"/>
  <c r="CX13" i="29" s="1"/>
  <c r="DD13" i="29" s="1"/>
  <c r="DJ13" i="29" s="1"/>
  <c r="DP13" i="29" s="1"/>
  <c r="DV13" i="29" s="1"/>
  <c r="EB13" i="29" s="1"/>
  <c r="EH13" i="29" s="1"/>
  <c r="EN13" i="29" s="1"/>
  <c r="ET13" i="29" s="1"/>
  <c r="EZ13" i="29" s="1"/>
  <c r="FF13" i="29" s="1"/>
  <c r="FL13" i="29" s="1"/>
  <c r="FR13" i="29" s="1"/>
  <c r="FX13" i="29" s="1"/>
  <c r="GD13" i="29" s="1"/>
  <c r="GJ13" i="29" s="1"/>
  <c r="GP13" i="29" s="1"/>
  <c r="GV13" i="29" s="1"/>
  <c r="AJ102" i="29"/>
  <c r="AP102" i="29" s="1"/>
  <c r="AV102" i="29" s="1"/>
  <c r="BB102" i="29" s="1"/>
  <c r="BH102" i="29" s="1"/>
  <c r="BN102" i="29" s="1"/>
  <c r="BT102" i="29" s="1"/>
  <c r="BZ102" i="29" s="1"/>
  <c r="CF102" i="29" s="1"/>
  <c r="CL102" i="29" s="1"/>
  <c r="CR102" i="29" s="1"/>
  <c r="CX102" i="29" s="1"/>
  <c r="DD102" i="29" s="1"/>
  <c r="DJ102" i="29" s="1"/>
  <c r="DP102" i="29" s="1"/>
  <c r="DV102" i="29" s="1"/>
  <c r="EB102" i="29" s="1"/>
  <c r="EH102" i="29" s="1"/>
  <c r="EN102" i="29" s="1"/>
  <c r="ET102" i="29" s="1"/>
  <c r="EZ102" i="29" s="1"/>
  <c r="FF102" i="29" s="1"/>
  <c r="FL102" i="29" s="1"/>
  <c r="FR102" i="29" s="1"/>
  <c r="FX102" i="29" s="1"/>
  <c r="GD102" i="29" s="1"/>
  <c r="GJ102" i="29" s="1"/>
  <c r="GP102" i="29" s="1"/>
  <c r="GV102" i="29" s="1"/>
  <c r="AP20" i="29"/>
  <c r="AV20" i="29" s="1"/>
  <c r="BB20" i="29" s="1"/>
  <c r="BH20" i="29" s="1"/>
  <c r="BN20" i="29" s="1"/>
  <c r="BT20" i="29" s="1"/>
  <c r="BZ20" i="29" s="1"/>
  <c r="CF20" i="29" s="1"/>
  <c r="CL20" i="29" s="1"/>
  <c r="CR20" i="29" s="1"/>
  <c r="CX20" i="29" s="1"/>
  <c r="DD20" i="29" s="1"/>
  <c r="DJ20" i="29" s="1"/>
  <c r="DP20" i="29" s="1"/>
  <c r="DV20" i="29" s="1"/>
  <c r="EB20" i="29" s="1"/>
  <c r="EH20" i="29" s="1"/>
  <c r="EN20" i="29" s="1"/>
  <c r="ET20" i="29" s="1"/>
  <c r="EZ20" i="29" s="1"/>
  <c r="FF20" i="29" s="1"/>
  <c r="FL20" i="29" s="1"/>
  <c r="FR20" i="29" s="1"/>
  <c r="FX20" i="29" s="1"/>
  <c r="GD20" i="29" s="1"/>
  <c r="GJ20" i="29" s="1"/>
  <c r="GP20" i="29" s="1"/>
  <c r="GV20" i="29" s="1"/>
  <c r="AP111" i="29"/>
  <c r="AV111" i="29" s="1"/>
  <c r="BB111" i="29" s="1"/>
  <c r="BH111" i="29" s="1"/>
  <c r="BN111" i="29" s="1"/>
  <c r="BT111" i="29" s="1"/>
  <c r="BZ111" i="29" s="1"/>
  <c r="CF111" i="29" s="1"/>
  <c r="CL111" i="29" s="1"/>
  <c r="CR111" i="29" s="1"/>
  <c r="CX111" i="29" s="1"/>
  <c r="DD111" i="29" s="1"/>
  <c r="DJ111" i="29" s="1"/>
  <c r="DP111" i="29" s="1"/>
  <c r="DV111" i="29" s="1"/>
  <c r="EB111" i="29" s="1"/>
  <c r="EH111" i="29" s="1"/>
  <c r="EN111" i="29" s="1"/>
  <c r="ET111" i="29" s="1"/>
  <c r="EZ111" i="29" s="1"/>
  <c r="FF111" i="29" s="1"/>
  <c r="FL111" i="29" s="1"/>
  <c r="FR111" i="29" s="1"/>
  <c r="FX111" i="29" s="1"/>
  <c r="GD111" i="29" s="1"/>
  <c r="GJ111" i="29" s="1"/>
  <c r="GP111" i="29" s="1"/>
  <c r="GV111" i="29" s="1"/>
  <c r="AJ61" i="29"/>
  <c r="AP61" i="29" s="1"/>
  <c r="AV61" i="29" s="1"/>
  <c r="BB61" i="29" s="1"/>
  <c r="BH61" i="29" s="1"/>
  <c r="BN61" i="29" s="1"/>
  <c r="BT61" i="29" s="1"/>
  <c r="BZ61" i="29" s="1"/>
  <c r="CF61" i="29" s="1"/>
  <c r="CL61" i="29" s="1"/>
  <c r="CR61" i="29" s="1"/>
  <c r="CX61" i="29" s="1"/>
  <c r="DD61" i="29" s="1"/>
  <c r="DJ61" i="29" s="1"/>
  <c r="DP61" i="29" s="1"/>
  <c r="DV61" i="29" s="1"/>
  <c r="EB61" i="29" s="1"/>
  <c r="EH61" i="29" s="1"/>
  <c r="EN61" i="29" s="1"/>
  <c r="ET61" i="29" s="1"/>
  <c r="EZ61" i="29" s="1"/>
  <c r="FF61" i="29" s="1"/>
  <c r="FL61" i="29" s="1"/>
  <c r="FR61" i="29" s="1"/>
  <c r="FX61" i="29" s="1"/>
  <c r="GD61" i="29" s="1"/>
  <c r="GJ61" i="29" s="1"/>
  <c r="GP61" i="29" s="1"/>
  <c r="GV61" i="29" s="1"/>
  <c r="AP15" i="29"/>
  <c r="AV15" i="29" s="1"/>
  <c r="BB15" i="29" s="1"/>
  <c r="BH15" i="29" s="1"/>
  <c r="BN15" i="29" s="1"/>
  <c r="BT15" i="29" s="1"/>
  <c r="BZ15" i="29" s="1"/>
  <c r="CF15" i="29" s="1"/>
  <c r="CL15" i="29" s="1"/>
  <c r="CR15" i="29" s="1"/>
  <c r="CX15" i="29" s="1"/>
  <c r="DD15" i="29" s="1"/>
  <c r="DJ15" i="29" s="1"/>
  <c r="DP15" i="29" s="1"/>
  <c r="DV15" i="29" s="1"/>
  <c r="EB15" i="29" s="1"/>
  <c r="EH15" i="29" s="1"/>
  <c r="EN15" i="29" s="1"/>
  <c r="ET15" i="29" s="1"/>
  <c r="EZ15" i="29" s="1"/>
  <c r="FF15" i="29" s="1"/>
  <c r="FL15" i="29" s="1"/>
  <c r="FR15" i="29" s="1"/>
  <c r="FX15" i="29" s="1"/>
  <c r="GD15" i="29" s="1"/>
  <c r="GJ15" i="29" s="1"/>
  <c r="GP15" i="29" s="1"/>
  <c r="GV15" i="29" s="1"/>
  <c r="AJ38" i="29"/>
  <c r="AP38" i="29" s="1"/>
  <c r="AV38" i="29" s="1"/>
  <c r="BB38" i="29" s="1"/>
  <c r="BH38" i="29" s="1"/>
  <c r="BN38" i="29" s="1"/>
  <c r="BT38" i="29" s="1"/>
  <c r="BZ38" i="29" s="1"/>
  <c r="CF38" i="29" s="1"/>
  <c r="CL38" i="29" s="1"/>
  <c r="CR38" i="29" s="1"/>
  <c r="CX38" i="29" s="1"/>
  <c r="DD38" i="29" s="1"/>
  <c r="DJ38" i="29" s="1"/>
  <c r="DP38" i="29" s="1"/>
  <c r="DV38" i="29" s="1"/>
  <c r="EB38" i="29" s="1"/>
  <c r="EH38" i="29" s="1"/>
  <c r="EN38" i="29" s="1"/>
  <c r="ET38" i="29" s="1"/>
  <c r="EZ38" i="29" s="1"/>
  <c r="FF38" i="29" s="1"/>
  <c r="FL38" i="29" s="1"/>
  <c r="FR38" i="29" s="1"/>
  <c r="FX38" i="29" s="1"/>
  <c r="GD38" i="29" s="1"/>
  <c r="GJ38" i="29" s="1"/>
  <c r="GP38" i="29" s="1"/>
  <c r="GV38" i="29" s="1"/>
  <c r="AP40" i="29"/>
  <c r="AJ45" i="29"/>
  <c r="AP45" i="29" s="1"/>
  <c r="AV45" i="29" s="1"/>
  <c r="BB45" i="29" s="1"/>
  <c r="BH45" i="29" s="1"/>
  <c r="BN45" i="29" s="1"/>
  <c r="BT45" i="29" s="1"/>
  <c r="BZ45" i="29" s="1"/>
  <c r="CF45" i="29" s="1"/>
  <c r="CL45" i="29" s="1"/>
  <c r="CR45" i="29" s="1"/>
  <c r="CX45" i="29" s="1"/>
  <c r="DD45" i="29" s="1"/>
  <c r="DJ45" i="29" s="1"/>
  <c r="DP45" i="29" s="1"/>
  <c r="DV45" i="29" s="1"/>
  <c r="EB45" i="29" s="1"/>
  <c r="EH45" i="29" s="1"/>
  <c r="EN45" i="29" s="1"/>
  <c r="ET45" i="29" s="1"/>
  <c r="EZ45" i="29" s="1"/>
  <c r="FF45" i="29" s="1"/>
  <c r="FL45" i="29" s="1"/>
  <c r="FR45" i="29" s="1"/>
  <c r="FX45" i="29" s="1"/>
  <c r="GD45" i="29" s="1"/>
  <c r="GJ45" i="29" s="1"/>
  <c r="GP45" i="29" s="1"/>
  <c r="GV45" i="29" s="1"/>
  <c r="AP101" i="29"/>
  <c r="AV101" i="29" s="1"/>
  <c r="BB101" i="29" s="1"/>
  <c r="BH101" i="29" s="1"/>
  <c r="BN101" i="29" s="1"/>
  <c r="BT101" i="29" s="1"/>
  <c r="BZ101" i="29" s="1"/>
  <c r="CF101" i="29" s="1"/>
  <c r="CL101" i="29" s="1"/>
  <c r="CR101" i="29" s="1"/>
  <c r="CX101" i="29" s="1"/>
  <c r="DD101" i="29" s="1"/>
  <c r="DJ101" i="29" s="1"/>
  <c r="DP101" i="29" s="1"/>
  <c r="DV101" i="29" s="1"/>
  <c r="EB101" i="29" s="1"/>
  <c r="EH101" i="29" s="1"/>
  <c r="EN101" i="29" s="1"/>
  <c r="ET101" i="29" s="1"/>
  <c r="EZ101" i="29" s="1"/>
  <c r="FF101" i="29" s="1"/>
  <c r="FL101" i="29" s="1"/>
  <c r="FR101" i="29" s="1"/>
  <c r="FX101" i="29" s="1"/>
  <c r="GD101" i="29" s="1"/>
  <c r="GJ101" i="29" s="1"/>
  <c r="GP101" i="29" s="1"/>
  <c r="GV101" i="29" s="1"/>
  <c r="AP21" i="29"/>
  <c r="AV21" i="29" s="1"/>
  <c r="BB21" i="29" s="1"/>
  <c r="BH21" i="29" s="1"/>
  <c r="BN21" i="29" s="1"/>
  <c r="BT21" i="29" s="1"/>
  <c r="BZ21" i="29" s="1"/>
  <c r="CF21" i="29" s="1"/>
  <c r="CL21" i="29" s="1"/>
  <c r="CR21" i="29" s="1"/>
  <c r="CX21" i="29" s="1"/>
  <c r="DD21" i="29" s="1"/>
  <c r="DJ21" i="29" s="1"/>
  <c r="DP21" i="29" s="1"/>
  <c r="DV21" i="29" s="1"/>
  <c r="EB21" i="29" s="1"/>
  <c r="EH21" i="29" s="1"/>
  <c r="EN21" i="29" s="1"/>
  <c r="ET21" i="29" s="1"/>
  <c r="EZ21" i="29" s="1"/>
  <c r="FF21" i="29" s="1"/>
  <c r="FL21" i="29" s="1"/>
  <c r="FR21" i="29" s="1"/>
  <c r="FX21" i="29" s="1"/>
  <c r="GD21" i="29" s="1"/>
  <c r="GJ21" i="29" s="1"/>
  <c r="GP21" i="29" s="1"/>
  <c r="GV21" i="29" s="1"/>
  <c r="AJ103" i="29"/>
  <c r="AP103" i="29" s="1"/>
  <c r="AV103" i="29" s="1"/>
  <c r="BB103" i="29" s="1"/>
  <c r="BH103" i="29" s="1"/>
  <c r="BN103" i="29" s="1"/>
  <c r="BT103" i="29" s="1"/>
  <c r="BZ103" i="29" s="1"/>
  <c r="CF103" i="29" s="1"/>
  <c r="CL103" i="29" s="1"/>
  <c r="CR103" i="29" s="1"/>
  <c r="CX103" i="29" s="1"/>
  <c r="DD103" i="29" s="1"/>
  <c r="DJ103" i="29" s="1"/>
  <c r="DP103" i="29" s="1"/>
  <c r="DV103" i="29" s="1"/>
  <c r="EB103" i="29" s="1"/>
  <c r="EH103" i="29" s="1"/>
  <c r="EN103" i="29" s="1"/>
  <c r="ET103" i="29" s="1"/>
  <c r="EZ103" i="29" s="1"/>
  <c r="FF103" i="29" s="1"/>
  <c r="FL103" i="29" s="1"/>
  <c r="FR103" i="29" s="1"/>
  <c r="FX103" i="29" s="1"/>
  <c r="GD103" i="29" s="1"/>
  <c r="GJ103" i="29" s="1"/>
  <c r="GP103" i="29" s="1"/>
  <c r="GV103" i="29" s="1"/>
  <c r="AJ19" i="29"/>
  <c r="AP19" i="29" s="1"/>
  <c r="AV19" i="29" s="1"/>
  <c r="BB19" i="29" s="1"/>
  <c r="BH19" i="29" s="1"/>
  <c r="BN19" i="29" s="1"/>
  <c r="BT19" i="29" s="1"/>
  <c r="BZ19" i="29" s="1"/>
  <c r="CF19" i="29" s="1"/>
  <c r="CL19" i="29" s="1"/>
  <c r="CR19" i="29" s="1"/>
  <c r="CX19" i="29" s="1"/>
  <c r="DD19" i="29" s="1"/>
  <c r="DJ19" i="29" s="1"/>
  <c r="DP19" i="29" s="1"/>
  <c r="DV19" i="29" s="1"/>
  <c r="EB19" i="29" s="1"/>
  <c r="EH19" i="29" s="1"/>
  <c r="EN19" i="29" s="1"/>
  <c r="ET19" i="29" s="1"/>
  <c r="EZ19" i="29" s="1"/>
  <c r="FF19" i="29" s="1"/>
  <c r="FL19" i="29" s="1"/>
  <c r="FR19" i="29" s="1"/>
  <c r="FX19" i="29" s="1"/>
  <c r="GD19" i="29" s="1"/>
  <c r="GJ19" i="29" s="1"/>
  <c r="GP19" i="29" s="1"/>
  <c r="GV19" i="29" s="1"/>
  <c r="AJ22" i="29"/>
  <c r="AP22" i="29" s="1"/>
  <c r="AV22" i="29" s="1"/>
  <c r="BB22" i="29" s="1"/>
  <c r="BH22" i="29" s="1"/>
  <c r="BN22" i="29" s="1"/>
  <c r="BT22" i="29" s="1"/>
  <c r="BZ22" i="29" s="1"/>
  <c r="CF22" i="29" s="1"/>
  <c r="CL22" i="29" s="1"/>
  <c r="CR22" i="29" s="1"/>
  <c r="CX22" i="29" s="1"/>
  <c r="DD22" i="29" s="1"/>
  <c r="DJ22" i="29" s="1"/>
  <c r="DP22" i="29" s="1"/>
  <c r="DV22" i="29" s="1"/>
  <c r="EB22" i="29" s="1"/>
  <c r="EH22" i="29" s="1"/>
  <c r="EN22" i="29" s="1"/>
  <c r="ET22" i="29" s="1"/>
  <c r="EZ22" i="29" s="1"/>
  <c r="FF22" i="29" s="1"/>
  <c r="FL22" i="29" s="1"/>
  <c r="FR22" i="29" s="1"/>
  <c r="FX22" i="29" s="1"/>
  <c r="GD22" i="29" s="1"/>
  <c r="GJ22" i="29" s="1"/>
  <c r="GP22" i="29" s="1"/>
  <c r="GV22" i="29" s="1"/>
  <c r="AP56" i="29"/>
  <c r="AV56" i="29" s="1"/>
  <c r="BB56" i="29" s="1"/>
  <c r="BH56" i="29" s="1"/>
  <c r="BN56" i="29" s="1"/>
  <c r="BT56" i="29" s="1"/>
  <c r="BZ56" i="29" s="1"/>
  <c r="CF56" i="29" s="1"/>
  <c r="CL56" i="29" s="1"/>
  <c r="CR56" i="29" s="1"/>
  <c r="CX56" i="29" s="1"/>
  <c r="DD56" i="29" s="1"/>
  <c r="DJ56" i="29" s="1"/>
  <c r="DP56" i="29" s="1"/>
  <c r="DV56" i="29" s="1"/>
  <c r="EB56" i="29" s="1"/>
  <c r="EH56" i="29" s="1"/>
  <c r="EN56" i="29" s="1"/>
  <c r="ET56" i="29" s="1"/>
  <c r="EZ56" i="29" s="1"/>
  <c r="FF56" i="29" s="1"/>
  <c r="FL56" i="29" s="1"/>
  <c r="FR56" i="29" s="1"/>
  <c r="FX56" i="29" s="1"/>
  <c r="GD56" i="29" s="1"/>
  <c r="GJ56" i="29" s="1"/>
  <c r="GP56" i="29" s="1"/>
  <c r="GV56" i="29" s="1"/>
  <c r="AP72" i="29"/>
  <c r="AJ113" i="29"/>
  <c r="AP113" i="29" s="1"/>
  <c r="AV113" i="29" s="1"/>
  <c r="BB113" i="29" s="1"/>
  <c r="BH113" i="29" s="1"/>
  <c r="BN113" i="29" s="1"/>
  <c r="BT113" i="29" s="1"/>
  <c r="BZ113" i="29" s="1"/>
  <c r="CF113" i="29" s="1"/>
  <c r="CL113" i="29" s="1"/>
  <c r="CR113" i="29" s="1"/>
  <c r="CX113" i="29" s="1"/>
  <c r="DD113" i="29" s="1"/>
  <c r="DJ113" i="29" s="1"/>
  <c r="DP113" i="29" s="1"/>
  <c r="DV113" i="29" s="1"/>
  <c r="EB113" i="29" s="1"/>
  <c r="EH113" i="29" s="1"/>
  <c r="EN113" i="29" s="1"/>
  <c r="ET113" i="29" s="1"/>
  <c r="EZ113" i="29" s="1"/>
  <c r="FF113" i="29" s="1"/>
  <c r="FL113" i="29" s="1"/>
  <c r="FR113" i="29" s="1"/>
  <c r="FX113" i="29" s="1"/>
  <c r="GD113" i="29" s="1"/>
  <c r="GJ113" i="29" s="1"/>
  <c r="GP113" i="29" s="1"/>
  <c r="GV113" i="29" s="1"/>
  <c r="AJ43" i="29"/>
  <c r="AP43" i="29" s="1"/>
  <c r="AV43" i="29" s="1"/>
  <c r="BB43" i="29" s="1"/>
  <c r="BH43" i="29" s="1"/>
  <c r="BN43" i="29" s="1"/>
  <c r="BT43" i="29" s="1"/>
  <c r="BZ43" i="29" s="1"/>
  <c r="CF43" i="29" s="1"/>
  <c r="CL43" i="29" s="1"/>
  <c r="CR43" i="29" s="1"/>
  <c r="CX43" i="29" s="1"/>
  <c r="DD43" i="29" s="1"/>
  <c r="DJ43" i="29" s="1"/>
  <c r="DP43" i="29" s="1"/>
  <c r="DV43" i="29" s="1"/>
  <c r="EB43" i="29" s="1"/>
  <c r="EH43" i="29" s="1"/>
  <c r="EN43" i="29" s="1"/>
  <c r="ET43" i="29" s="1"/>
  <c r="EZ43" i="29" s="1"/>
  <c r="FF43" i="29" s="1"/>
  <c r="FL43" i="29" s="1"/>
  <c r="FR43" i="29" s="1"/>
  <c r="FX43" i="29" s="1"/>
  <c r="GD43" i="29" s="1"/>
  <c r="GJ43" i="29" s="1"/>
  <c r="GP43" i="29" s="1"/>
  <c r="GV43" i="29" s="1"/>
  <c r="AJ67" i="29"/>
  <c r="AP67" i="29" s="1"/>
  <c r="AV67" i="29" s="1"/>
  <c r="BB67" i="29" s="1"/>
  <c r="BH67" i="29" s="1"/>
  <c r="BN67" i="29" s="1"/>
  <c r="BT67" i="29" s="1"/>
  <c r="BZ67" i="29" s="1"/>
  <c r="CF67" i="29" s="1"/>
  <c r="CL67" i="29" s="1"/>
  <c r="CR67" i="29" s="1"/>
  <c r="CX67" i="29" s="1"/>
  <c r="DD67" i="29" s="1"/>
  <c r="DJ67" i="29" s="1"/>
  <c r="DP67" i="29" s="1"/>
  <c r="DV67" i="29" s="1"/>
  <c r="EB67" i="29" s="1"/>
  <c r="EH67" i="29" s="1"/>
  <c r="EN67" i="29" s="1"/>
  <c r="ET67" i="29" s="1"/>
  <c r="EZ67" i="29" s="1"/>
  <c r="FF67" i="29" s="1"/>
  <c r="FL67" i="29" s="1"/>
  <c r="FR67" i="29" s="1"/>
  <c r="FX67" i="29" s="1"/>
  <c r="GD67" i="29" s="1"/>
  <c r="GJ67" i="29" s="1"/>
  <c r="GP67" i="29" s="1"/>
  <c r="GV67" i="29" s="1"/>
  <c r="AP73" i="29"/>
  <c r="AV73" i="29" s="1"/>
  <c r="BB73" i="29" s="1"/>
  <c r="BH73" i="29" s="1"/>
  <c r="BN73" i="29" s="1"/>
  <c r="BT73" i="29" s="1"/>
  <c r="BZ73" i="29" s="1"/>
  <c r="CF73" i="29" s="1"/>
  <c r="CL73" i="29" s="1"/>
  <c r="CR73" i="29" s="1"/>
  <c r="CX73" i="29" s="1"/>
  <c r="DD73" i="29" s="1"/>
  <c r="DJ73" i="29" s="1"/>
  <c r="DP73" i="29" s="1"/>
  <c r="DV73" i="29" s="1"/>
  <c r="EB73" i="29" s="1"/>
  <c r="EH73" i="29" s="1"/>
  <c r="EN73" i="29" s="1"/>
  <c r="ET73" i="29" s="1"/>
  <c r="EZ73" i="29" s="1"/>
  <c r="FF73" i="29" s="1"/>
  <c r="FL73" i="29" s="1"/>
  <c r="FR73" i="29" s="1"/>
  <c r="FX73" i="29" s="1"/>
  <c r="GD73" i="29" s="1"/>
  <c r="GJ73" i="29" s="1"/>
  <c r="GP73" i="29" s="1"/>
  <c r="GV73" i="29" s="1"/>
  <c r="AJ77" i="29"/>
  <c r="AP77" i="29" s="1"/>
  <c r="AV77" i="29" s="1"/>
  <c r="BB77" i="29" s="1"/>
  <c r="BH77" i="29" s="1"/>
  <c r="BN77" i="29" s="1"/>
  <c r="BT77" i="29" s="1"/>
  <c r="BZ77" i="29" s="1"/>
  <c r="CF77" i="29" s="1"/>
  <c r="CL77" i="29" s="1"/>
  <c r="CR77" i="29" s="1"/>
  <c r="CX77" i="29" s="1"/>
  <c r="DD77" i="29" s="1"/>
  <c r="DJ77" i="29" s="1"/>
  <c r="DP77" i="29" s="1"/>
  <c r="DV77" i="29" s="1"/>
  <c r="EB77" i="29" s="1"/>
  <c r="EH77" i="29" s="1"/>
  <c r="EN77" i="29" s="1"/>
  <c r="ET77" i="29" s="1"/>
  <c r="EZ77" i="29" s="1"/>
  <c r="FF77" i="29" s="1"/>
  <c r="FL77" i="29" s="1"/>
  <c r="FR77" i="29" s="1"/>
  <c r="FX77" i="29" s="1"/>
  <c r="GD77" i="29" s="1"/>
  <c r="GJ77" i="29" s="1"/>
  <c r="GP77" i="29" s="1"/>
  <c r="GV77" i="29" s="1"/>
  <c r="AJ80" i="29"/>
  <c r="AP80" i="29" s="1"/>
  <c r="AV80" i="29" s="1"/>
  <c r="BB80" i="29" s="1"/>
  <c r="BH80" i="29" s="1"/>
  <c r="BN80" i="29" s="1"/>
  <c r="BT80" i="29" s="1"/>
  <c r="BZ80" i="29" s="1"/>
  <c r="CF80" i="29" s="1"/>
  <c r="CL80" i="29" s="1"/>
  <c r="CR80" i="29" s="1"/>
  <c r="CX80" i="29" s="1"/>
  <c r="DD80" i="29" s="1"/>
  <c r="DJ80" i="29" s="1"/>
  <c r="DP80" i="29" s="1"/>
  <c r="DV80" i="29" s="1"/>
  <c r="EB80" i="29" s="1"/>
  <c r="EH80" i="29" s="1"/>
  <c r="EN80" i="29" s="1"/>
  <c r="ET80" i="29" s="1"/>
  <c r="EZ80" i="29" s="1"/>
  <c r="FF80" i="29" s="1"/>
  <c r="FL80" i="29" s="1"/>
  <c r="FR80" i="29" s="1"/>
  <c r="FX80" i="29" s="1"/>
  <c r="GD80" i="29" s="1"/>
  <c r="GJ80" i="29" s="1"/>
  <c r="GP80" i="29" s="1"/>
  <c r="GV80" i="29" s="1"/>
  <c r="AP132" i="29"/>
  <c r="AV132" i="29" s="1"/>
  <c r="BB132" i="29" s="1"/>
  <c r="BH132" i="29" s="1"/>
  <c r="BN132" i="29" s="1"/>
  <c r="BT132" i="29" s="1"/>
  <c r="BZ132" i="29" s="1"/>
  <c r="CF132" i="29" s="1"/>
  <c r="CL132" i="29" s="1"/>
  <c r="CR132" i="29" s="1"/>
  <c r="CX132" i="29" s="1"/>
  <c r="DD132" i="29" s="1"/>
  <c r="DJ132" i="29" s="1"/>
  <c r="DP132" i="29" s="1"/>
  <c r="DV132" i="29" s="1"/>
  <c r="EB132" i="29" s="1"/>
  <c r="EH132" i="29" s="1"/>
  <c r="EN132" i="29" s="1"/>
  <c r="ET132" i="29" s="1"/>
  <c r="EZ132" i="29" s="1"/>
  <c r="FF132" i="29" s="1"/>
  <c r="FL132" i="29" s="1"/>
  <c r="FR132" i="29" s="1"/>
  <c r="FX132" i="29" s="1"/>
  <c r="GD132" i="29" s="1"/>
  <c r="GJ132" i="29" s="1"/>
  <c r="GP132" i="29" s="1"/>
  <c r="GV132" i="29" s="1"/>
  <c r="AP112" i="29"/>
  <c r="AJ76" i="29"/>
  <c r="AJ42" i="29"/>
  <c r="AP42" i="29" s="1"/>
  <c r="AV42" i="29" s="1"/>
  <c r="BB42" i="29" s="1"/>
  <c r="BH42" i="29" s="1"/>
  <c r="BN42" i="29" s="1"/>
  <c r="BT42" i="29" s="1"/>
  <c r="BZ42" i="29" s="1"/>
  <c r="CF42" i="29" s="1"/>
  <c r="CL42" i="29" s="1"/>
  <c r="CR42" i="29" s="1"/>
  <c r="CX42" i="29" s="1"/>
  <c r="DD42" i="29" s="1"/>
  <c r="DJ42" i="29" s="1"/>
  <c r="DP42" i="29" s="1"/>
  <c r="DV42" i="29" s="1"/>
  <c r="EB42" i="29" s="1"/>
  <c r="EH42" i="29" s="1"/>
  <c r="EN42" i="29" s="1"/>
  <c r="ET42" i="29" s="1"/>
  <c r="EZ42" i="29" s="1"/>
  <c r="FF42" i="29" s="1"/>
  <c r="FL42" i="29" s="1"/>
  <c r="FR42" i="29" s="1"/>
  <c r="FX42" i="29" s="1"/>
  <c r="GD42" i="29" s="1"/>
  <c r="GJ42" i="29" s="1"/>
  <c r="GP42" i="29" s="1"/>
  <c r="GV42" i="29" s="1"/>
  <c r="AP50" i="29"/>
  <c r="AV50" i="29" s="1"/>
  <c r="BB50" i="29" s="1"/>
  <c r="BH50" i="29" s="1"/>
  <c r="BN50" i="29" s="1"/>
  <c r="BT50" i="29" s="1"/>
  <c r="BZ50" i="29" s="1"/>
  <c r="CF50" i="29" s="1"/>
  <c r="CL50" i="29" s="1"/>
  <c r="CR50" i="29" s="1"/>
  <c r="CX50" i="29" s="1"/>
  <c r="DD50" i="29" s="1"/>
  <c r="DJ50" i="29" s="1"/>
  <c r="DP50" i="29" s="1"/>
  <c r="DV50" i="29" s="1"/>
  <c r="EB50" i="29" s="1"/>
  <c r="EH50" i="29" s="1"/>
  <c r="EN50" i="29" s="1"/>
  <c r="ET50" i="29" s="1"/>
  <c r="EZ50" i="29" s="1"/>
  <c r="FF50" i="29" s="1"/>
  <c r="FL50" i="29" s="1"/>
  <c r="FR50" i="29" s="1"/>
  <c r="FX50" i="29" s="1"/>
  <c r="GD50" i="29" s="1"/>
  <c r="GJ50" i="29" s="1"/>
  <c r="GP50" i="29" s="1"/>
  <c r="GV50" i="29" s="1"/>
  <c r="AP58" i="29"/>
  <c r="AV58" i="29" s="1"/>
  <c r="BB58" i="29" s="1"/>
  <c r="BH58" i="29" s="1"/>
  <c r="BN58" i="29" s="1"/>
  <c r="BT58" i="29" s="1"/>
  <c r="BZ58" i="29" s="1"/>
  <c r="CF58" i="29" s="1"/>
  <c r="CL58" i="29" s="1"/>
  <c r="CR58" i="29" s="1"/>
  <c r="CX58" i="29" s="1"/>
  <c r="DD58" i="29" s="1"/>
  <c r="DJ58" i="29" s="1"/>
  <c r="DP58" i="29" s="1"/>
  <c r="DV58" i="29" s="1"/>
  <c r="EB58" i="29" s="1"/>
  <c r="EH58" i="29" s="1"/>
  <c r="EN58" i="29" s="1"/>
  <c r="ET58" i="29" s="1"/>
  <c r="EZ58" i="29" s="1"/>
  <c r="FF58" i="29" s="1"/>
  <c r="FL58" i="29" s="1"/>
  <c r="FR58" i="29" s="1"/>
  <c r="AJ75" i="29"/>
  <c r="AP75" i="29" s="1"/>
  <c r="AV75" i="29" s="1"/>
  <c r="BB75" i="29" s="1"/>
  <c r="BH75" i="29" s="1"/>
  <c r="BN75" i="29" s="1"/>
  <c r="BT75" i="29" s="1"/>
  <c r="BZ75" i="29" s="1"/>
  <c r="CF75" i="29" s="1"/>
  <c r="CL75" i="29" s="1"/>
  <c r="CR75" i="29" s="1"/>
  <c r="CX75" i="29" s="1"/>
  <c r="DD75" i="29" s="1"/>
  <c r="DJ75" i="29" s="1"/>
  <c r="DP75" i="29" s="1"/>
  <c r="DV75" i="29" s="1"/>
  <c r="EB75" i="29" s="1"/>
  <c r="EH75" i="29" s="1"/>
  <c r="EN75" i="29" s="1"/>
  <c r="ET75" i="29" s="1"/>
  <c r="EZ75" i="29" s="1"/>
  <c r="FF75" i="29" s="1"/>
  <c r="FL75" i="29" s="1"/>
  <c r="FR75" i="29" s="1"/>
  <c r="FX75" i="29" s="1"/>
  <c r="GD75" i="29" s="1"/>
  <c r="GJ75" i="29" s="1"/>
  <c r="GP75" i="29" s="1"/>
  <c r="GV75" i="29" s="1"/>
  <c r="AJ49" i="29"/>
  <c r="AP49" i="29" s="1"/>
  <c r="AV49" i="29" s="1"/>
  <c r="BB49" i="29" s="1"/>
  <c r="BH49" i="29" s="1"/>
  <c r="BN49" i="29" s="1"/>
  <c r="BT49" i="29" s="1"/>
  <c r="BZ49" i="29" s="1"/>
  <c r="CF49" i="29" s="1"/>
  <c r="CL49" i="29" s="1"/>
  <c r="CR49" i="29" s="1"/>
  <c r="CX49" i="29" s="1"/>
  <c r="DD49" i="29" s="1"/>
  <c r="DJ49" i="29" s="1"/>
  <c r="DP49" i="29" s="1"/>
  <c r="DV49" i="29" s="1"/>
  <c r="EB49" i="29" s="1"/>
  <c r="EH49" i="29" s="1"/>
  <c r="EN49" i="29" s="1"/>
  <c r="ET49" i="29" s="1"/>
  <c r="EZ49" i="29" s="1"/>
  <c r="FF49" i="29" s="1"/>
  <c r="FL49" i="29" s="1"/>
  <c r="FR49" i="29" s="1"/>
  <c r="FX49" i="29" s="1"/>
  <c r="GD49" i="29" s="1"/>
  <c r="GJ49" i="29" s="1"/>
  <c r="GP49" i="29" s="1"/>
  <c r="GV49" i="29" s="1"/>
  <c r="AJ81" i="29"/>
  <c r="AP81" i="29" s="1"/>
  <c r="AV81" i="29" s="1"/>
  <c r="BB81" i="29" s="1"/>
  <c r="BH81" i="29" s="1"/>
  <c r="BN81" i="29" s="1"/>
  <c r="BT81" i="29" s="1"/>
  <c r="BZ81" i="29" s="1"/>
  <c r="CF81" i="29" s="1"/>
  <c r="CL81" i="29" s="1"/>
  <c r="CR81" i="29" s="1"/>
  <c r="CX81" i="29" s="1"/>
  <c r="DD81" i="29" s="1"/>
  <c r="DJ81" i="29" s="1"/>
  <c r="DP81" i="29" s="1"/>
  <c r="DV81" i="29" s="1"/>
  <c r="EB81" i="29" s="1"/>
  <c r="EH81" i="29" s="1"/>
  <c r="EN81" i="29" s="1"/>
  <c r="ET81" i="29" s="1"/>
  <c r="EZ81" i="29" s="1"/>
  <c r="FF81" i="29" s="1"/>
  <c r="FL81" i="29" s="1"/>
  <c r="FR81" i="29" s="1"/>
  <c r="FX81" i="29" s="1"/>
  <c r="GD81" i="29" s="1"/>
  <c r="GJ81" i="29" s="1"/>
  <c r="GP81" i="29" s="1"/>
  <c r="GV81" i="29" s="1"/>
  <c r="AJ99" i="29"/>
  <c r="AJ115" i="29"/>
  <c r="AP115" i="29" s="1"/>
  <c r="AV115" i="29" s="1"/>
  <c r="BB115" i="29" s="1"/>
  <c r="BH115" i="29" s="1"/>
  <c r="BN115" i="29" s="1"/>
  <c r="BT115" i="29" s="1"/>
  <c r="BZ115" i="29" s="1"/>
  <c r="CF115" i="29" s="1"/>
  <c r="CL115" i="29" s="1"/>
  <c r="CR115" i="29" s="1"/>
  <c r="CX115" i="29" s="1"/>
  <c r="DD115" i="29" s="1"/>
  <c r="DJ115" i="29" s="1"/>
  <c r="DP115" i="29" s="1"/>
  <c r="DV115" i="29" s="1"/>
  <c r="EB115" i="29" s="1"/>
  <c r="EH115" i="29" s="1"/>
  <c r="EN115" i="29" s="1"/>
  <c r="ET115" i="29" s="1"/>
  <c r="EZ115" i="29" s="1"/>
  <c r="FF115" i="29" s="1"/>
  <c r="FL115" i="29" s="1"/>
  <c r="FR115" i="29" s="1"/>
  <c r="FX115" i="29" s="1"/>
  <c r="GD115" i="29" s="1"/>
  <c r="GJ115" i="29" s="1"/>
  <c r="GP115" i="29" s="1"/>
  <c r="GV115" i="29" s="1"/>
  <c r="AJ66" i="29"/>
  <c r="AP119" i="29"/>
  <c r="AV119" i="29" s="1"/>
  <c r="BB119" i="29" s="1"/>
  <c r="BH119" i="29" s="1"/>
  <c r="BN119" i="29" s="1"/>
  <c r="BT119" i="29" s="1"/>
  <c r="BZ119" i="29" s="1"/>
  <c r="CF119" i="29" s="1"/>
  <c r="CL119" i="29" s="1"/>
  <c r="CR119" i="29" s="1"/>
  <c r="CX119" i="29" s="1"/>
  <c r="DD119" i="29" s="1"/>
  <c r="DJ119" i="29" s="1"/>
  <c r="DP119" i="29" s="1"/>
  <c r="DV119" i="29" s="1"/>
  <c r="EB119" i="29" s="1"/>
  <c r="EH119" i="29" s="1"/>
  <c r="EN119" i="29" s="1"/>
  <c r="ET119" i="29" s="1"/>
  <c r="EZ119" i="29" s="1"/>
  <c r="FF119" i="29" s="1"/>
  <c r="FL119" i="29" s="1"/>
  <c r="FR119" i="29" s="1"/>
  <c r="FX119" i="29" s="1"/>
  <c r="GD119" i="29" s="1"/>
  <c r="GJ119" i="29" s="1"/>
  <c r="GP119" i="29" s="1"/>
  <c r="GV119" i="29" s="1"/>
  <c r="AJ96" i="29"/>
  <c r="AP96" i="29" s="1"/>
  <c r="AV96" i="29" s="1"/>
  <c r="BB96" i="29" s="1"/>
  <c r="BH96" i="29" s="1"/>
  <c r="BN96" i="29" s="1"/>
  <c r="BT96" i="29" s="1"/>
  <c r="BZ96" i="29" s="1"/>
  <c r="CF96" i="29" s="1"/>
  <c r="CL96" i="29" s="1"/>
  <c r="CR96" i="29" s="1"/>
  <c r="CX96" i="29" s="1"/>
  <c r="DD96" i="29" s="1"/>
  <c r="DJ96" i="29" s="1"/>
  <c r="DP96" i="29" s="1"/>
  <c r="DV96" i="29" s="1"/>
  <c r="EB96" i="29" s="1"/>
  <c r="EH96" i="29" s="1"/>
  <c r="EN96" i="29" s="1"/>
  <c r="ET96" i="29" s="1"/>
  <c r="EZ96" i="29" s="1"/>
  <c r="FF96" i="29" s="1"/>
  <c r="FL96" i="29" s="1"/>
  <c r="FR96" i="29" s="1"/>
  <c r="FX96" i="29" s="1"/>
  <c r="GD96" i="29" s="1"/>
  <c r="GJ96" i="29" s="1"/>
  <c r="GP96" i="29" s="1"/>
  <c r="GV96" i="29" s="1"/>
  <c r="AV91" i="29"/>
  <c r="BB91" i="29" s="1"/>
  <c r="BH91" i="29" s="1"/>
  <c r="BN91" i="29" s="1"/>
  <c r="BT91" i="29" s="1"/>
  <c r="BZ91" i="29" s="1"/>
  <c r="CF91" i="29" s="1"/>
  <c r="CL91" i="29" s="1"/>
  <c r="CR91" i="29" s="1"/>
  <c r="CX91" i="29" s="1"/>
  <c r="DD91" i="29" s="1"/>
  <c r="DJ91" i="29" s="1"/>
  <c r="DP91" i="29" s="1"/>
  <c r="DV91" i="29" s="1"/>
  <c r="EB91" i="29" s="1"/>
  <c r="EH91" i="29" s="1"/>
  <c r="EN91" i="29" s="1"/>
  <c r="ET91" i="29" s="1"/>
  <c r="EZ91" i="29" s="1"/>
  <c r="FF91" i="29" s="1"/>
  <c r="FL91" i="29" s="1"/>
  <c r="FR91" i="29" s="1"/>
  <c r="FX91" i="29" s="1"/>
  <c r="GD91" i="29" s="1"/>
  <c r="GJ91" i="29" s="1"/>
  <c r="GP91" i="29" s="1"/>
  <c r="GV91" i="29" s="1"/>
  <c r="AP125" i="29"/>
  <c r="AV125" i="29" s="1"/>
  <c r="BB125" i="29" s="1"/>
  <c r="BH125" i="29" s="1"/>
  <c r="BN125" i="29" s="1"/>
  <c r="BT125" i="29" s="1"/>
  <c r="BZ125" i="29" s="1"/>
  <c r="CF125" i="29" s="1"/>
  <c r="CL125" i="29" s="1"/>
  <c r="CR125" i="29" s="1"/>
  <c r="CX125" i="29" s="1"/>
  <c r="DD125" i="29" s="1"/>
  <c r="DJ125" i="29" s="1"/>
  <c r="DP125" i="29" s="1"/>
  <c r="DV125" i="29" s="1"/>
  <c r="EB125" i="29" s="1"/>
  <c r="EH125" i="29" s="1"/>
  <c r="EN125" i="29" s="1"/>
  <c r="ET125" i="29" s="1"/>
  <c r="EZ125" i="29" s="1"/>
  <c r="FF125" i="29" s="1"/>
  <c r="FL125" i="29" s="1"/>
  <c r="FR125" i="29" s="1"/>
  <c r="FX125" i="29" s="1"/>
  <c r="GD125" i="29" s="1"/>
  <c r="GJ125" i="29" s="1"/>
  <c r="GP125" i="29" s="1"/>
  <c r="GV125" i="29" s="1"/>
  <c r="AP139" i="29"/>
  <c r="AV139" i="29" s="1"/>
  <c r="BB139" i="29" s="1"/>
  <c r="BH139" i="29" s="1"/>
  <c r="BN139" i="29" s="1"/>
  <c r="BT139" i="29" s="1"/>
  <c r="BZ139" i="29" s="1"/>
  <c r="CF139" i="29" s="1"/>
  <c r="CL139" i="29" s="1"/>
  <c r="CR139" i="29" s="1"/>
  <c r="CX139" i="29" s="1"/>
  <c r="DD139" i="29" s="1"/>
  <c r="DJ139" i="29" s="1"/>
  <c r="AP79" i="29"/>
  <c r="AV79" i="29" s="1"/>
  <c r="BB79" i="29" s="1"/>
  <c r="BH79" i="29" s="1"/>
  <c r="BN79" i="29" s="1"/>
  <c r="BT79" i="29" s="1"/>
  <c r="BZ79" i="29" s="1"/>
  <c r="CF79" i="29" s="1"/>
  <c r="CL79" i="29" s="1"/>
  <c r="CR79" i="29" s="1"/>
  <c r="CX79" i="29" s="1"/>
  <c r="DD79" i="29" s="1"/>
  <c r="DJ79" i="29" s="1"/>
  <c r="DP79" i="29" s="1"/>
  <c r="DV79" i="29" s="1"/>
  <c r="EB79" i="29" s="1"/>
  <c r="EH79" i="29" s="1"/>
  <c r="EN79" i="29" s="1"/>
  <c r="ET79" i="29" s="1"/>
  <c r="EZ79" i="29" s="1"/>
  <c r="FF79" i="29" s="1"/>
  <c r="FL79" i="29" s="1"/>
  <c r="FR79" i="29" s="1"/>
  <c r="FX79" i="29" s="1"/>
  <c r="GD79" i="29" s="1"/>
  <c r="GJ79" i="29" s="1"/>
  <c r="GP79" i="29" s="1"/>
  <c r="GV79" i="29" s="1"/>
  <c r="AP89" i="29"/>
  <c r="AV89" i="29" s="1"/>
  <c r="BB89" i="29" s="1"/>
  <c r="BH89" i="29" s="1"/>
  <c r="BN89" i="29" s="1"/>
  <c r="BT89" i="29" s="1"/>
  <c r="BZ89" i="29" s="1"/>
  <c r="CF89" i="29" s="1"/>
  <c r="CL89" i="29" s="1"/>
  <c r="CR89" i="29" s="1"/>
  <c r="CX89" i="29" s="1"/>
  <c r="DD89" i="29" s="1"/>
  <c r="DJ89" i="29" s="1"/>
  <c r="DP89" i="29" s="1"/>
  <c r="DV89" i="29" s="1"/>
  <c r="EB89" i="29" s="1"/>
  <c r="EH89" i="29" s="1"/>
  <c r="EN89" i="29" s="1"/>
  <c r="ET89" i="29" s="1"/>
  <c r="EZ89" i="29" s="1"/>
  <c r="FF89" i="29" s="1"/>
  <c r="FL89" i="29" s="1"/>
  <c r="FR89" i="29" s="1"/>
  <c r="FX89" i="29" s="1"/>
  <c r="GD89" i="29" s="1"/>
  <c r="GJ89" i="29" s="1"/>
  <c r="GP89" i="29" s="1"/>
  <c r="GV89" i="29" s="1"/>
  <c r="AP138" i="29"/>
  <c r="AV138" i="29" s="1"/>
  <c r="BB138" i="29" s="1"/>
  <c r="BH138" i="29" s="1"/>
  <c r="BN138" i="29" s="1"/>
  <c r="BT138" i="29" s="1"/>
  <c r="BZ138" i="29" s="1"/>
  <c r="CF138" i="29" s="1"/>
  <c r="GR93" i="29"/>
  <c r="GT93" i="29"/>
  <c r="FD93" i="29"/>
  <c r="BR93" i="29"/>
  <c r="CV93" i="29"/>
  <c r="FJ93" i="29"/>
  <c r="DT93" i="29"/>
  <c r="BX93" i="29"/>
  <c r="DH93" i="29"/>
  <c r="FP93" i="29"/>
  <c r="AP6" i="29"/>
  <c r="AV6" i="29" s="1"/>
  <c r="BB6" i="29" s="1"/>
  <c r="BH6" i="29" s="1"/>
  <c r="BN6" i="29" s="1"/>
  <c r="BT6" i="29" s="1"/>
  <c r="BZ6" i="29" s="1"/>
  <c r="CF6" i="29" s="1"/>
  <c r="CL6" i="29" s="1"/>
  <c r="CR6" i="29" s="1"/>
  <c r="CX6" i="29" s="1"/>
  <c r="DD6" i="29" s="1"/>
  <c r="DJ6" i="29" s="1"/>
  <c r="DP6" i="29" s="1"/>
  <c r="DV6" i="29" s="1"/>
  <c r="EB6" i="29" s="1"/>
  <c r="EH6" i="29" s="1"/>
  <c r="EN6" i="29" s="1"/>
  <c r="ET6" i="29" s="1"/>
  <c r="EZ6" i="29" s="1"/>
  <c r="FF6" i="29" s="1"/>
  <c r="FL6" i="29" s="1"/>
  <c r="FR6" i="29" s="1"/>
  <c r="FX6" i="29" s="1"/>
  <c r="GD6" i="29" s="1"/>
  <c r="GJ6" i="29" s="1"/>
  <c r="GP6" i="29" s="1"/>
  <c r="GV6" i="29" s="1"/>
  <c r="AZ93" i="29"/>
  <c r="DN93" i="29"/>
  <c r="ER93" i="29"/>
  <c r="AV8" i="29"/>
  <c r="BB8" i="29" s="1"/>
  <c r="BH8" i="29" s="1"/>
  <c r="BN8" i="29" s="1"/>
  <c r="BT8" i="29" s="1"/>
  <c r="BZ8" i="29" s="1"/>
  <c r="CF8" i="29" s="1"/>
  <c r="CL8" i="29" s="1"/>
  <c r="CR8" i="29" s="1"/>
  <c r="CX8" i="29" s="1"/>
  <c r="DD8" i="29" s="1"/>
  <c r="DJ8" i="29" s="1"/>
  <c r="DP8" i="29" s="1"/>
  <c r="DV8" i="29" s="1"/>
  <c r="EB8" i="29" s="1"/>
  <c r="EH8" i="29" s="1"/>
  <c r="EN8" i="29" s="1"/>
  <c r="ET8" i="29" s="1"/>
  <c r="EZ8" i="29" s="1"/>
  <c r="FF8" i="29" s="1"/>
  <c r="FL8" i="29" s="1"/>
  <c r="FR8" i="29" s="1"/>
  <c r="FX8" i="29" s="1"/>
  <c r="GD8" i="29" s="1"/>
  <c r="GJ8" i="29" s="1"/>
  <c r="GP8" i="29" s="1"/>
  <c r="GV8" i="29" s="1"/>
  <c r="BL93" i="29"/>
  <c r="AH93" i="29"/>
  <c r="CD93" i="29"/>
  <c r="CT93" i="29"/>
  <c r="BD93" i="29"/>
  <c r="BD95" i="29" s="1"/>
  <c r="CZ93" i="29"/>
  <c r="EV93" i="29"/>
  <c r="GF93" i="29"/>
  <c r="AJ14" i="29"/>
  <c r="AP14" i="29" s="1"/>
  <c r="AV14" i="29" s="1"/>
  <c r="BB14" i="29" s="1"/>
  <c r="BH14" i="29" s="1"/>
  <c r="BN14" i="29" s="1"/>
  <c r="BT14" i="29" s="1"/>
  <c r="BZ14" i="29" s="1"/>
  <c r="CF14" i="29" s="1"/>
  <c r="CL14" i="29" s="1"/>
  <c r="CR14" i="29" s="1"/>
  <c r="CX14" i="29" s="1"/>
  <c r="DD14" i="29" s="1"/>
  <c r="DJ14" i="29" s="1"/>
  <c r="DP14" i="29" s="1"/>
  <c r="DV14" i="29" s="1"/>
  <c r="EB14" i="29" s="1"/>
  <c r="EH14" i="29" s="1"/>
  <c r="EN14" i="29" s="1"/>
  <c r="ET14" i="29" s="1"/>
  <c r="EZ14" i="29" s="1"/>
  <c r="FF14" i="29" s="1"/>
  <c r="FL14" i="29" s="1"/>
  <c r="FR14" i="29" s="1"/>
  <c r="FX14" i="29" s="1"/>
  <c r="GD14" i="29" s="1"/>
  <c r="GJ14" i="29" s="1"/>
  <c r="GP14" i="29" s="1"/>
  <c r="GV14" i="29" s="1"/>
  <c r="GH93" i="29"/>
  <c r="AN93" i="29"/>
  <c r="CJ93" i="29"/>
  <c r="EF93" i="29"/>
  <c r="BF93" i="29"/>
  <c r="DB93" i="29"/>
  <c r="EX93" i="29"/>
  <c r="AJ18" i="29"/>
  <c r="AP18" i="29" s="1"/>
  <c r="AV18" i="29" s="1"/>
  <c r="BB18" i="29" s="1"/>
  <c r="BH18" i="29" s="1"/>
  <c r="BN18" i="29" s="1"/>
  <c r="BT18" i="29" s="1"/>
  <c r="BZ18" i="29" s="1"/>
  <c r="CF18" i="29" s="1"/>
  <c r="CL18" i="29" s="1"/>
  <c r="CR18" i="29" s="1"/>
  <c r="CX18" i="29" s="1"/>
  <c r="DD18" i="29" s="1"/>
  <c r="DJ18" i="29" s="1"/>
  <c r="DP18" i="29" s="1"/>
  <c r="DV18" i="29" s="1"/>
  <c r="EB18" i="29" s="1"/>
  <c r="EH18" i="29" s="1"/>
  <c r="EN18" i="29" s="1"/>
  <c r="ET18" i="29" s="1"/>
  <c r="EZ18" i="29" s="1"/>
  <c r="FF18" i="29" s="1"/>
  <c r="FL18" i="29" s="1"/>
  <c r="FR18" i="29" s="1"/>
  <c r="FX18" i="29" s="1"/>
  <c r="GD18" i="29" s="1"/>
  <c r="GJ18" i="29" s="1"/>
  <c r="GP18" i="29" s="1"/>
  <c r="GV18" i="29" s="1"/>
  <c r="BV93" i="29"/>
  <c r="BV95" i="29" s="1"/>
  <c r="DR93" i="29"/>
  <c r="FN93" i="29"/>
  <c r="GL93" i="29"/>
  <c r="AB5" i="29"/>
  <c r="AP16" i="29"/>
  <c r="AV16" i="29" s="1"/>
  <c r="BB16" i="29" s="1"/>
  <c r="BH16" i="29" s="1"/>
  <c r="BN16" i="29" s="1"/>
  <c r="BT16" i="29" s="1"/>
  <c r="BZ16" i="29" s="1"/>
  <c r="CF16" i="29" s="1"/>
  <c r="CL16" i="29" s="1"/>
  <c r="CR16" i="29" s="1"/>
  <c r="CX16" i="29" s="1"/>
  <c r="DD16" i="29" s="1"/>
  <c r="DJ16" i="29" s="1"/>
  <c r="DP16" i="29" s="1"/>
  <c r="DV16" i="29" s="1"/>
  <c r="EB16" i="29" s="1"/>
  <c r="EH16" i="29" s="1"/>
  <c r="EN16" i="29" s="1"/>
  <c r="ET16" i="29" s="1"/>
  <c r="EZ16" i="29" s="1"/>
  <c r="FF16" i="29" s="1"/>
  <c r="FL16" i="29" s="1"/>
  <c r="FR16" i="29" s="1"/>
  <c r="FX16" i="29" s="1"/>
  <c r="GD16" i="29" s="1"/>
  <c r="GJ16" i="29" s="1"/>
  <c r="GP16" i="29" s="1"/>
  <c r="GV16" i="29" s="1"/>
  <c r="GN93" i="29"/>
  <c r="AT93" i="29"/>
  <c r="CP93" i="29"/>
  <c r="EL93" i="29"/>
  <c r="AP11" i="29"/>
  <c r="AV11" i="29" s="1"/>
  <c r="BB11" i="29" s="1"/>
  <c r="BH11" i="29" s="1"/>
  <c r="BN11" i="29" s="1"/>
  <c r="BT11" i="29" s="1"/>
  <c r="BZ11" i="29" s="1"/>
  <c r="CF11" i="29" s="1"/>
  <c r="CL11" i="29" s="1"/>
  <c r="CR11" i="29" s="1"/>
  <c r="CX11" i="29" s="1"/>
  <c r="DD11" i="29" s="1"/>
  <c r="DJ11" i="29" s="1"/>
  <c r="DP11" i="29" s="1"/>
  <c r="DV11" i="29" s="1"/>
  <c r="EB11" i="29" s="1"/>
  <c r="EH11" i="29" s="1"/>
  <c r="EN11" i="29" s="1"/>
  <c r="ET11" i="29" s="1"/>
  <c r="EZ11" i="29" s="1"/>
  <c r="FF11" i="29" s="1"/>
  <c r="FL11" i="29" s="1"/>
  <c r="FR11" i="29" s="1"/>
  <c r="FX11" i="29" s="1"/>
  <c r="GD11" i="29" s="1"/>
  <c r="GJ11" i="29" s="1"/>
  <c r="GP11" i="29" s="1"/>
  <c r="GV11" i="29" s="1"/>
  <c r="AJ12" i="29"/>
  <c r="AP12" i="29" s="1"/>
  <c r="AV12" i="29" s="1"/>
  <c r="BB12" i="29" s="1"/>
  <c r="BH12" i="29" s="1"/>
  <c r="BN12" i="29" s="1"/>
  <c r="BT12" i="29" s="1"/>
  <c r="BZ12" i="29" s="1"/>
  <c r="CF12" i="29" s="1"/>
  <c r="CL12" i="29" s="1"/>
  <c r="CR12" i="29" s="1"/>
  <c r="CX12" i="29" s="1"/>
  <c r="DD12" i="29" s="1"/>
  <c r="DJ12" i="29" s="1"/>
  <c r="DP12" i="29" s="1"/>
  <c r="DV12" i="29" s="1"/>
  <c r="EB12" i="29" s="1"/>
  <c r="EH12" i="29" s="1"/>
  <c r="EN12" i="29" s="1"/>
  <c r="ET12" i="29" s="1"/>
  <c r="EZ12" i="29" s="1"/>
  <c r="FF12" i="29" s="1"/>
  <c r="FL12" i="29" s="1"/>
  <c r="FR12" i="29" s="1"/>
  <c r="FX12" i="29" s="1"/>
  <c r="GD12" i="29" s="1"/>
  <c r="GJ12" i="29" s="1"/>
  <c r="GP12" i="29" s="1"/>
  <c r="GV12" i="29" s="1"/>
  <c r="AJ17" i="29"/>
  <c r="AP17" i="29" s="1"/>
  <c r="AV17" i="29" s="1"/>
  <c r="BB17" i="29" s="1"/>
  <c r="BH17" i="29" s="1"/>
  <c r="BN17" i="29" s="1"/>
  <c r="BT17" i="29" s="1"/>
  <c r="BZ17" i="29" s="1"/>
  <c r="CF17" i="29" s="1"/>
  <c r="CL17" i="29" s="1"/>
  <c r="CR17" i="29" s="1"/>
  <c r="CX17" i="29" s="1"/>
  <c r="DD17" i="29" s="1"/>
  <c r="DJ17" i="29" s="1"/>
  <c r="DP17" i="29" s="1"/>
  <c r="DV17" i="29" s="1"/>
  <c r="EB17" i="29" s="1"/>
  <c r="EH17" i="29" s="1"/>
  <c r="EN17" i="29" s="1"/>
  <c r="ET17" i="29" s="1"/>
  <c r="EZ17" i="29" s="1"/>
  <c r="FF17" i="29" s="1"/>
  <c r="FL17" i="29" s="1"/>
  <c r="FR17" i="29" s="1"/>
  <c r="FX17" i="29" s="1"/>
  <c r="GD17" i="29" s="1"/>
  <c r="GJ17" i="29" s="1"/>
  <c r="GP17" i="29" s="1"/>
  <c r="GV17" i="29" s="1"/>
  <c r="AJ100" i="29"/>
  <c r="AP100" i="29" s="1"/>
  <c r="AV100" i="29" s="1"/>
  <c r="BB100" i="29" s="1"/>
  <c r="BH100" i="29" s="1"/>
  <c r="BN100" i="29" s="1"/>
  <c r="BT100" i="29" s="1"/>
  <c r="BZ100" i="29" s="1"/>
  <c r="CF100" i="29" s="1"/>
  <c r="CL100" i="29" s="1"/>
  <c r="CR100" i="29" s="1"/>
  <c r="CX100" i="29" s="1"/>
  <c r="DD100" i="29" s="1"/>
  <c r="DJ100" i="29" s="1"/>
  <c r="DP100" i="29" s="1"/>
  <c r="DV100" i="29" s="1"/>
  <c r="EB100" i="29" s="1"/>
  <c r="EH100" i="29" s="1"/>
  <c r="EN100" i="29" s="1"/>
  <c r="ET100" i="29" s="1"/>
  <c r="EZ100" i="29" s="1"/>
  <c r="FF100" i="29" s="1"/>
  <c r="FL100" i="29" s="1"/>
  <c r="FR100" i="29" s="1"/>
  <c r="FX100" i="29" s="1"/>
  <c r="GD100" i="29" s="1"/>
  <c r="GJ100" i="29" s="1"/>
  <c r="GP100" i="29" s="1"/>
  <c r="GB93" i="29"/>
  <c r="FV93" i="29"/>
  <c r="AX93" i="29"/>
  <c r="AX95" i="29" s="1"/>
  <c r="EP93" i="29"/>
  <c r="GD3" i="29"/>
  <c r="AJ104" i="29"/>
  <c r="AP104" i="29" s="1"/>
  <c r="AV104" i="29" s="1"/>
  <c r="BB104" i="29" s="1"/>
  <c r="BH104" i="29" s="1"/>
  <c r="BN104" i="29" s="1"/>
  <c r="BT104" i="29" s="1"/>
  <c r="BZ104" i="29" s="1"/>
  <c r="CF104" i="29" s="1"/>
  <c r="CL104" i="29" s="1"/>
  <c r="CR104" i="29" s="1"/>
  <c r="CX104" i="29" s="1"/>
  <c r="DD104" i="29" s="1"/>
  <c r="DJ104" i="29" s="1"/>
  <c r="DP104" i="29" s="1"/>
  <c r="DV104" i="29" s="1"/>
  <c r="EB104" i="29" s="1"/>
  <c r="EH104" i="29" s="1"/>
  <c r="EN104" i="29" s="1"/>
  <c r="ET104" i="29" s="1"/>
  <c r="EZ104" i="29" s="1"/>
  <c r="FF104" i="29" s="1"/>
  <c r="FL104" i="29" s="1"/>
  <c r="FR104" i="29" s="1"/>
  <c r="FX104" i="29" s="1"/>
  <c r="GD104" i="29" s="1"/>
  <c r="GJ104" i="29" s="1"/>
  <c r="GP104" i="29" s="1"/>
  <c r="GV104" i="29" s="1"/>
  <c r="AJ28" i="29"/>
  <c r="AP28" i="29" s="1"/>
  <c r="AV28" i="29" s="1"/>
  <c r="BB28" i="29" s="1"/>
  <c r="BH28" i="29" s="1"/>
  <c r="BN28" i="29" s="1"/>
  <c r="BT28" i="29" s="1"/>
  <c r="BZ28" i="29" s="1"/>
  <c r="CF28" i="29" s="1"/>
  <c r="CL28" i="29" s="1"/>
  <c r="CR28" i="29" s="1"/>
  <c r="CX28" i="29" s="1"/>
  <c r="DD28" i="29" s="1"/>
  <c r="DJ28" i="29" s="1"/>
  <c r="DP28" i="29" s="1"/>
  <c r="DV28" i="29" s="1"/>
  <c r="EB28" i="29" s="1"/>
  <c r="EH28" i="29" s="1"/>
  <c r="EN28" i="29" s="1"/>
  <c r="ET28" i="29" s="1"/>
  <c r="EZ28" i="29" s="1"/>
  <c r="FF28" i="29" s="1"/>
  <c r="FL28" i="29" s="1"/>
  <c r="FR28" i="29" s="1"/>
  <c r="FX28" i="29" s="1"/>
  <c r="GD28" i="29" s="1"/>
  <c r="GJ28" i="29" s="1"/>
  <c r="GP28" i="29" s="1"/>
  <c r="GV28" i="29" s="1"/>
  <c r="AJ30" i="29"/>
  <c r="AP30" i="29" s="1"/>
  <c r="AV30" i="29" s="1"/>
  <c r="BB30" i="29" s="1"/>
  <c r="BH30" i="29" s="1"/>
  <c r="BN30" i="29" s="1"/>
  <c r="BT30" i="29" s="1"/>
  <c r="BZ30" i="29" s="1"/>
  <c r="CF30" i="29" s="1"/>
  <c r="CL30" i="29" s="1"/>
  <c r="CR30" i="29" s="1"/>
  <c r="CX30" i="29" s="1"/>
  <c r="DD30" i="29" s="1"/>
  <c r="DJ30" i="29" s="1"/>
  <c r="DP30" i="29" s="1"/>
  <c r="DV30" i="29" s="1"/>
  <c r="EB30" i="29" s="1"/>
  <c r="EH30" i="29" s="1"/>
  <c r="EN30" i="29" s="1"/>
  <c r="ET30" i="29" s="1"/>
  <c r="EZ30" i="29" s="1"/>
  <c r="FF30" i="29" s="1"/>
  <c r="FL30" i="29" s="1"/>
  <c r="FR30" i="29" s="1"/>
  <c r="FX30" i="29" s="1"/>
  <c r="GD30" i="29" s="1"/>
  <c r="GJ30" i="29" s="1"/>
  <c r="GP30" i="29" s="1"/>
  <c r="GV30" i="29" s="1"/>
  <c r="AP33" i="29"/>
  <c r="AV33" i="29" s="1"/>
  <c r="BB33" i="29" s="1"/>
  <c r="BH33" i="29" s="1"/>
  <c r="BN33" i="29" s="1"/>
  <c r="BT33" i="29" s="1"/>
  <c r="BZ33" i="29" s="1"/>
  <c r="CF33" i="29" s="1"/>
  <c r="CL33" i="29" s="1"/>
  <c r="CR33" i="29" s="1"/>
  <c r="CX33" i="29" s="1"/>
  <c r="DD33" i="29" s="1"/>
  <c r="DJ33" i="29" s="1"/>
  <c r="DP33" i="29" s="1"/>
  <c r="DV33" i="29" s="1"/>
  <c r="EB33" i="29" s="1"/>
  <c r="EH33" i="29" s="1"/>
  <c r="EN33" i="29" s="1"/>
  <c r="ET33" i="29" s="1"/>
  <c r="EZ33" i="29" s="1"/>
  <c r="FF33" i="29" s="1"/>
  <c r="FL33" i="29" s="1"/>
  <c r="FR33" i="29" s="1"/>
  <c r="FX33" i="29" s="1"/>
  <c r="GD33" i="29" s="1"/>
  <c r="GJ33" i="29" s="1"/>
  <c r="GP33" i="29" s="1"/>
  <c r="GV33" i="29" s="1"/>
  <c r="AD27" i="29"/>
  <c r="AJ27" i="29" s="1"/>
  <c r="AP27" i="29" s="1"/>
  <c r="AV27" i="29" s="1"/>
  <c r="BB27" i="29" s="1"/>
  <c r="BH27" i="29" s="1"/>
  <c r="BN27" i="29" s="1"/>
  <c r="BT27" i="29" s="1"/>
  <c r="BZ27" i="29" s="1"/>
  <c r="CF27" i="29" s="1"/>
  <c r="CL27" i="29" s="1"/>
  <c r="CR27" i="29" s="1"/>
  <c r="CX27" i="29" s="1"/>
  <c r="DD27" i="29" s="1"/>
  <c r="DJ27" i="29" s="1"/>
  <c r="DP27" i="29" s="1"/>
  <c r="DV27" i="29" s="1"/>
  <c r="EB27" i="29" s="1"/>
  <c r="EH27" i="29" s="1"/>
  <c r="EN27" i="29" s="1"/>
  <c r="ET27" i="29" s="1"/>
  <c r="EZ27" i="29" s="1"/>
  <c r="FF27" i="29" s="1"/>
  <c r="FL27" i="29" s="1"/>
  <c r="FR27" i="29" s="1"/>
  <c r="FX27" i="29" s="1"/>
  <c r="GD27" i="29" s="1"/>
  <c r="GJ27" i="29" s="1"/>
  <c r="GP27" i="29" s="1"/>
  <c r="GV27" i="29" s="1"/>
  <c r="AJ105" i="29"/>
  <c r="AP105" i="29" s="1"/>
  <c r="AV105" i="29" s="1"/>
  <c r="BB105" i="29" s="1"/>
  <c r="BH105" i="29" s="1"/>
  <c r="BN105" i="29" s="1"/>
  <c r="BT105" i="29" s="1"/>
  <c r="BZ105" i="29" s="1"/>
  <c r="CF105" i="29" s="1"/>
  <c r="CL105" i="29" s="1"/>
  <c r="CR105" i="29" s="1"/>
  <c r="CX105" i="29" s="1"/>
  <c r="DD105" i="29" s="1"/>
  <c r="DJ105" i="29" s="1"/>
  <c r="DP105" i="29" s="1"/>
  <c r="DV105" i="29" s="1"/>
  <c r="EB105" i="29" s="1"/>
  <c r="EH105" i="29" s="1"/>
  <c r="EN105" i="29" s="1"/>
  <c r="ET105" i="29" s="1"/>
  <c r="EZ105" i="29" s="1"/>
  <c r="FF105" i="29" s="1"/>
  <c r="FL105" i="29" s="1"/>
  <c r="FR105" i="29" s="1"/>
  <c r="FX105" i="29" s="1"/>
  <c r="GD105" i="29" s="1"/>
  <c r="GJ105" i="29" s="1"/>
  <c r="GP105" i="29" s="1"/>
  <c r="GV105" i="29" s="1"/>
  <c r="AJ34" i="29"/>
  <c r="AP34" i="29" s="1"/>
  <c r="AV34" i="29" s="1"/>
  <c r="BB34" i="29" s="1"/>
  <c r="BH34" i="29" s="1"/>
  <c r="BN34" i="29" s="1"/>
  <c r="BT34" i="29" s="1"/>
  <c r="BZ34" i="29" s="1"/>
  <c r="CF34" i="29" s="1"/>
  <c r="CL34" i="29" s="1"/>
  <c r="CR34" i="29" s="1"/>
  <c r="CX34" i="29" s="1"/>
  <c r="DD34" i="29" s="1"/>
  <c r="DJ34" i="29" s="1"/>
  <c r="DP34" i="29" s="1"/>
  <c r="DV34" i="29" s="1"/>
  <c r="EB34" i="29" s="1"/>
  <c r="EH34" i="29" s="1"/>
  <c r="EN34" i="29" s="1"/>
  <c r="ET34" i="29" s="1"/>
  <c r="EZ34" i="29" s="1"/>
  <c r="FF34" i="29" s="1"/>
  <c r="FL34" i="29" s="1"/>
  <c r="FR34" i="29" s="1"/>
  <c r="FX34" i="29" s="1"/>
  <c r="GD34" i="29" s="1"/>
  <c r="GJ34" i="29" s="1"/>
  <c r="GP34" i="29" s="1"/>
  <c r="GV34" i="29" s="1"/>
  <c r="AJ23" i="29"/>
  <c r="AP23" i="29" s="1"/>
  <c r="AV23" i="29" s="1"/>
  <c r="BB23" i="29" s="1"/>
  <c r="BH23" i="29" s="1"/>
  <c r="BN23" i="29" s="1"/>
  <c r="BT23" i="29" s="1"/>
  <c r="BZ23" i="29" s="1"/>
  <c r="CF23" i="29" s="1"/>
  <c r="CL23" i="29" s="1"/>
  <c r="CR23" i="29" s="1"/>
  <c r="CX23" i="29" s="1"/>
  <c r="DD23" i="29" s="1"/>
  <c r="DJ23" i="29" s="1"/>
  <c r="DP23" i="29" s="1"/>
  <c r="DV23" i="29" s="1"/>
  <c r="EB23" i="29" s="1"/>
  <c r="EH23" i="29" s="1"/>
  <c r="EN23" i="29" s="1"/>
  <c r="ET23" i="29" s="1"/>
  <c r="EZ23" i="29" s="1"/>
  <c r="FF23" i="29" s="1"/>
  <c r="FL23" i="29" s="1"/>
  <c r="FR23" i="29" s="1"/>
  <c r="FX23" i="29" s="1"/>
  <c r="GD23" i="29" s="1"/>
  <c r="GJ23" i="29" s="1"/>
  <c r="GP23" i="29" s="1"/>
  <c r="GV23" i="29" s="1"/>
  <c r="AP31" i="29"/>
  <c r="AV31" i="29" s="1"/>
  <c r="BB31" i="29" s="1"/>
  <c r="BH31" i="29" s="1"/>
  <c r="BN31" i="29" s="1"/>
  <c r="BT31" i="29" s="1"/>
  <c r="BZ31" i="29" s="1"/>
  <c r="CF31" i="29" s="1"/>
  <c r="CL31" i="29" s="1"/>
  <c r="CR31" i="29" s="1"/>
  <c r="CX31" i="29" s="1"/>
  <c r="DD31" i="29" s="1"/>
  <c r="DJ31" i="29" s="1"/>
  <c r="DP31" i="29" s="1"/>
  <c r="DV31" i="29" s="1"/>
  <c r="EB31" i="29" s="1"/>
  <c r="EH31" i="29" s="1"/>
  <c r="EN31" i="29" s="1"/>
  <c r="ET31" i="29" s="1"/>
  <c r="EZ31" i="29" s="1"/>
  <c r="FF31" i="29" s="1"/>
  <c r="FL31" i="29" s="1"/>
  <c r="FR31" i="29" s="1"/>
  <c r="FX31" i="29" s="1"/>
  <c r="GD31" i="29" s="1"/>
  <c r="GJ31" i="29" s="1"/>
  <c r="GP31" i="29" s="1"/>
  <c r="GV31" i="29" s="1"/>
  <c r="AP36" i="29"/>
  <c r="AV36" i="29" s="1"/>
  <c r="BB36" i="29" s="1"/>
  <c r="BH36" i="29" s="1"/>
  <c r="BN36" i="29" s="1"/>
  <c r="BT36" i="29" s="1"/>
  <c r="BZ36" i="29" s="1"/>
  <c r="CF36" i="29" s="1"/>
  <c r="CL36" i="29" s="1"/>
  <c r="CR36" i="29" s="1"/>
  <c r="CX36" i="29" s="1"/>
  <c r="DD36" i="29" s="1"/>
  <c r="DJ36" i="29" s="1"/>
  <c r="DP36" i="29" s="1"/>
  <c r="DV36" i="29" s="1"/>
  <c r="EB36" i="29" s="1"/>
  <c r="EH36" i="29" s="1"/>
  <c r="EN36" i="29" s="1"/>
  <c r="ET36" i="29" s="1"/>
  <c r="EZ36" i="29" s="1"/>
  <c r="FF36" i="29" s="1"/>
  <c r="FL36" i="29" s="1"/>
  <c r="FR36" i="29" s="1"/>
  <c r="FX36" i="29" s="1"/>
  <c r="GD36" i="29" s="1"/>
  <c r="GJ36" i="29" s="1"/>
  <c r="GP36" i="29" s="1"/>
  <c r="GV36" i="29" s="1"/>
  <c r="AP26" i="29"/>
  <c r="AV26" i="29" s="1"/>
  <c r="BB26" i="29" s="1"/>
  <c r="BH26" i="29" s="1"/>
  <c r="BN26" i="29" s="1"/>
  <c r="BT26" i="29" s="1"/>
  <c r="BZ26" i="29" s="1"/>
  <c r="CF26" i="29" s="1"/>
  <c r="CL26" i="29" s="1"/>
  <c r="CR26" i="29" s="1"/>
  <c r="CX26" i="29" s="1"/>
  <c r="DD26" i="29" s="1"/>
  <c r="DJ26" i="29" s="1"/>
  <c r="DP26" i="29" s="1"/>
  <c r="DV26" i="29" s="1"/>
  <c r="EB26" i="29" s="1"/>
  <c r="EH26" i="29" s="1"/>
  <c r="EN26" i="29" s="1"/>
  <c r="ET26" i="29" s="1"/>
  <c r="EZ26" i="29" s="1"/>
  <c r="FF26" i="29" s="1"/>
  <c r="FL26" i="29" s="1"/>
  <c r="FR26" i="29" s="1"/>
  <c r="FX26" i="29" s="1"/>
  <c r="GD26" i="29" s="1"/>
  <c r="GJ26" i="29" s="1"/>
  <c r="GP26" i="29" s="1"/>
  <c r="GV26" i="29" s="1"/>
  <c r="AJ35" i="29"/>
  <c r="AP35" i="29" s="1"/>
  <c r="AV35" i="29" s="1"/>
  <c r="BB35" i="29" s="1"/>
  <c r="BH35" i="29" s="1"/>
  <c r="BN35" i="29" s="1"/>
  <c r="BT35" i="29" s="1"/>
  <c r="BZ35" i="29" s="1"/>
  <c r="CF35" i="29" s="1"/>
  <c r="CL35" i="29" s="1"/>
  <c r="CR35" i="29" s="1"/>
  <c r="CX35" i="29" s="1"/>
  <c r="DD35" i="29" s="1"/>
  <c r="DJ35" i="29" s="1"/>
  <c r="DP35" i="29" s="1"/>
  <c r="DV35" i="29" s="1"/>
  <c r="EB35" i="29" s="1"/>
  <c r="EH35" i="29" s="1"/>
  <c r="EN35" i="29" s="1"/>
  <c r="ET35" i="29" s="1"/>
  <c r="EZ35" i="29" s="1"/>
  <c r="FF35" i="29" s="1"/>
  <c r="FL35" i="29" s="1"/>
  <c r="FR35" i="29" s="1"/>
  <c r="FX35" i="29" s="1"/>
  <c r="GD35" i="29" s="1"/>
  <c r="GJ35" i="29" s="1"/>
  <c r="GP35" i="29" s="1"/>
  <c r="GV35" i="29" s="1"/>
  <c r="AV41" i="29"/>
  <c r="BB41" i="29" s="1"/>
  <c r="BH41" i="29" s="1"/>
  <c r="BN41" i="29" s="1"/>
  <c r="BT41" i="29" s="1"/>
  <c r="BZ41" i="29" s="1"/>
  <c r="CF41" i="29" s="1"/>
  <c r="CL41" i="29" s="1"/>
  <c r="CR41" i="29" s="1"/>
  <c r="CX41" i="29" s="1"/>
  <c r="DD41" i="29" s="1"/>
  <c r="DJ41" i="29" s="1"/>
  <c r="DP41" i="29" s="1"/>
  <c r="DV41" i="29" s="1"/>
  <c r="EB41" i="29" s="1"/>
  <c r="EH41" i="29" s="1"/>
  <c r="EN41" i="29" s="1"/>
  <c r="ET41" i="29" s="1"/>
  <c r="EZ41" i="29" s="1"/>
  <c r="FF41" i="29" s="1"/>
  <c r="FL41" i="29" s="1"/>
  <c r="FR41" i="29" s="1"/>
  <c r="FX41" i="29" s="1"/>
  <c r="GD41" i="29" s="1"/>
  <c r="GJ41" i="29" s="1"/>
  <c r="GP41" i="29" s="1"/>
  <c r="GV41" i="29" s="1"/>
  <c r="AP39" i="29"/>
  <c r="AV39" i="29" s="1"/>
  <c r="BB39" i="29" s="1"/>
  <c r="BH39" i="29" s="1"/>
  <c r="BN39" i="29" s="1"/>
  <c r="BT39" i="29" s="1"/>
  <c r="BZ39" i="29" s="1"/>
  <c r="CF39" i="29" s="1"/>
  <c r="CL39" i="29" s="1"/>
  <c r="CR39" i="29" s="1"/>
  <c r="CX39" i="29" s="1"/>
  <c r="DD39" i="29" s="1"/>
  <c r="DJ39" i="29" s="1"/>
  <c r="DP39" i="29" s="1"/>
  <c r="DV39" i="29" s="1"/>
  <c r="EB39" i="29" s="1"/>
  <c r="EH39" i="29" s="1"/>
  <c r="EN39" i="29" s="1"/>
  <c r="ET39" i="29" s="1"/>
  <c r="EZ39" i="29" s="1"/>
  <c r="FF39" i="29" s="1"/>
  <c r="FL39" i="29" s="1"/>
  <c r="FR39" i="29" s="1"/>
  <c r="FX39" i="29" s="1"/>
  <c r="GD39" i="29" s="1"/>
  <c r="GJ39" i="29" s="1"/>
  <c r="GP39" i="29" s="1"/>
  <c r="GV39" i="29" s="1"/>
  <c r="AP54" i="29"/>
  <c r="AV54" i="29" s="1"/>
  <c r="BB54" i="29" s="1"/>
  <c r="BH54" i="29" s="1"/>
  <c r="BN54" i="29" s="1"/>
  <c r="BT54" i="29" s="1"/>
  <c r="BZ54" i="29" s="1"/>
  <c r="CF54" i="29" s="1"/>
  <c r="CL54" i="29" s="1"/>
  <c r="CR54" i="29" s="1"/>
  <c r="CX54" i="29" s="1"/>
  <c r="DD54" i="29" s="1"/>
  <c r="DJ54" i="29" s="1"/>
  <c r="DP54" i="29" s="1"/>
  <c r="DV54" i="29" s="1"/>
  <c r="EB54" i="29" s="1"/>
  <c r="EH54" i="29" s="1"/>
  <c r="EN54" i="29" s="1"/>
  <c r="ET54" i="29" s="1"/>
  <c r="EZ54" i="29" s="1"/>
  <c r="FF54" i="29" s="1"/>
  <c r="FL54" i="29" s="1"/>
  <c r="FR54" i="29" s="1"/>
  <c r="AP47" i="29"/>
  <c r="AV47" i="29" s="1"/>
  <c r="BB47" i="29" s="1"/>
  <c r="BH47" i="29" s="1"/>
  <c r="BN47" i="29" s="1"/>
  <c r="BT47" i="29" s="1"/>
  <c r="BZ47" i="29" s="1"/>
  <c r="CF47" i="29" s="1"/>
  <c r="CL47" i="29" s="1"/>
  <c r="CR47" i="29" s="1"/>
  <c r="CX47" i="29" s="1"/>
  <c r="DD47" i="29" s="1"/>
  <c r="DJ47" i="29" s="1"/>
  <c r="DP47" i="29" s="1"/>
  <c r="DV47" i="29" s="1"/>
  <c r="EB47" i="29" s="1"/>
  <c r="EH47" i="29" s="1"/>
  <c r="EN47" i="29" s="1"/>
  <c r="ET47" i="29" s="1"/>
  <c r="EZ47" i="29" s="1"/>
  <c r="FF47" i="29" s="1"/>
  <c r="FL47" i="29" s="1"/>
  <c r="FR47" i="29" s="1"/>
  <c r="FX47" i="29" s="1"/>
  <c r="GD47" i="29" s="1"/>
  <c r="GJ47" i="29" s="1"/>
  <c r="GP47" i="29" s="1"/>
  <c r="GV47" i="29" s="1"/>
  <c r="AV40" i="29"/>
  <c r="BB40" i="29" s="1"/>
  <c r="BH40" i="29" s="1"/>
  <c r="BN40" i="29" s="1"/>
  <c r="BT40" i="29" s="1"/>
  <c r="BZ40" i="29" s="1"/>
  <c r="CF40" i="29" s="1"/>
  <c r="CL40" i="29" s="1"/>
  <c r="CR40" i="29" s="1"/>
  <c r="CX40" i="29" s="1"/>
  <c r="DD40" i="29" s="1"/>
  <c r="DJ40" i="29" s="1"/>
  <c r="DP40" i="29" s="1"/>
  <c r="DV40" i="29" s="1"/>
  <c r="EB40" i="29" s="1"/>
  <c r="EH40" i="29" s="1"/>
  <c r="EN40" i="29" s="1"/>
  <c r="ET40" i="29" s="1"/>
  <c r="EZ40" i="29" s="1"/>
  <c r="FF40" i="29" s="1"/>
  <c r="FL40" i="29" s="1"/>
  <c r="FR40" i="29" s="1"/>
  <c r="FX40" i="29" s="1"/>
  <c r="GD40" i="29" s="1"/>
  <c r="GJ40" i="29" s="1"/>
  <c r="GP40" i="29" s="1"/>
  <c r="GV40" i="29" s="1"/>
  <c r="AP48" i="29"/>
  <c r="AV48" i="29" s="1"/>
  <c r="BB48" i="29" s="1"/>
  <c r="BH48" i="29" s="1"/>
  <c r="BN48" i="29" s="1"/>
  <c r="BT48" i="29" s="1"/>
  <c r="BZ48" i="29" s="1"/>
  <c r="CF48" i="29" s="1"/>
  <c r="CL48" i="29" s="1"/>
  <c r="CR48" i="29" s="1"/>
  <c r="CX48" i="29" s="1"/>
  <c r="DD48" i="29" s="1"/>
  <c r="DJ48" i="29" s="1"/>
  <c r="DP48" i="29" s="1"/>
  <c r="DV48" i="29" s="1"/>
  <c r="EB48" i="29" s="1"/>
  <c r="EH48" i="29" s="1"/>
  <c r="EN48" i="29" s="1"/>
  <c r="ET48" i="29" s="1"/>
  <c r="EZ48" i="29" s="1"/>
  <c r="FF48" i="29" s="1"/>
  <c r="FL48" i="29" s="1"/>
  <c r="FR48" i="29" s="1"/>
  <c r="FX48" i="29" s="1"/>
  <c r="GD48" i="29" s="1"/>
  <c r="GJ48" i="29" s="1"/>
  <c r="GP48" i="29" s="1"/>
  <c r="GV48" i="29" s="1"/>
  <c r="AJ51" i="29"/>
  <c r="AP51" i="29" s="1"/>
  <c r="AV51" i="29" s="1"/>
  <c r="BB51" i="29" s="1"/>
  <c r="BH51" i="29" s="1"/>
  <c r="BN51" i="29" s="1"/>
  <c r="BT51" i="29" s="1"/>
  <c r="BZ51" i="29" s="1"/>
  <c r="CF51" i="29" s="1"/>
  <c r="CL51" i="29" s="1"/>
  <c r="CR51" i="29" s="1"/>
  <c r="CX51" i="29" s="1"/>
  <c r="DD51" i="29" s="1"/>
  <c r="DJ51" i="29" s="1"/>
  <c r="DP51" i="29" s="1"/>
  <c r="DV51" i="29" s="1"/>
  <c r="EB51" i="29" s="1"/>
  <c r="EH51" i="29" s="1"/>
  <c r="EN51" i="29" s="1"/>
  <c r="ET51" i="29" s="1"/>
  <c r="EZ51" i="29" s="1"/>
  <c r="FF51" i="29" s="1"/>
  <c r="FL51" i="29" s="1"/>
  <c r="FR51" i="29" s="1"/>
  <c r="FX51" i="29" s="1"/>
  <c r="GD51" i="29" s="1"/>
  <c r="GJ51" i="29" s="1"/>
  <c r="GP51" i="29" s="1"/>
  <c r="GV51" i="29" s="1"/>
  <c r="AJ53" i="29"/>
  <c r="AP53" i="29" s="1"/>
  <c r="AV53" i="29" s="1"/>
  <c r="BB53" i="29" s="1"/>
  <c r="BH53" i="29" s="1"/>
  <c r="BN53" i="29" s="1"/>
  <c r="BT53" i="29" s="1"/>
  <c r="BZ53" i="29" s="1"/>
  <c r="CF53" i="29" s="1"/>
  <c r="CL53" i="29" s="1"/>
  <c r="CR53" i="29" s="1"/>
  <c r="CX53" i="29" s="1"/>
  <c r="DD53" i="29" s="1"/>
  <c r="DJ53" i="29" s="1"/>
  <c r="DP53" i="29" s="1"/>
  <c r="DV53" i="29" s="1"/>
  <c r="EB53" i="29" s="1"/>
  <c r="EH53" i="29" s="1"/>
  <c r="EN53" i="29" s="1"/>
  <c r="ET53" i="29" s="1"/>
  <c r="EZ53" i="29" s="1"/>
  <c r="FF53" i="29" s="1"/>
  <c r="FL53" i="29" s="1"/>
  <c r="FR53" i="29" s="1"/>
  <c r="FX53" i="29" s="1"/>
  <c r="GD53" i="29" s="1"/>
  <c r="GJ53" i="29" s="1"/>
  <c r="GP53" i="29" s="1"/>
  <c r="GV53" i="29" s="1"/>
  <c r="AJ55" i="29"/>
  <c r="AP55" i="29" s="1"/>
  <c r="AV55" i="29" s="1"/>
  <c r="BB55" i="29" s="1"/>
  <c r="BH55" i="29" s="1"/>
  <c r="BN55" i="29" s="1"/>
  <c r="BT55" i="29" s="1"/>
  <c r="BZ55" i="29" s="1"/>
  <c r="CF55" i="29" s="1"/>
  <c r="CL55" i="29" s="1"/>
  <c r="CR55" i="29" s="1"/>
  <c r="CX55" i="29" s="1"/>
  <c r="DD55" i="29" s="1"/>
  <c r="DJ55" i="29" s="1"/>
  <c r="DP55" i="29" s="1"/>
  <c r="DV55" i="29" s="1"/>
  <c r="EB55" i="29" s="1"/>
  <c r="EH55" i="29" s="1"/>
  <c r="EN55" i="29" s="1"/>
  <c r="ET55" i="29" s="1"/>
  <c r="EZ55" i="29" s="1"/>
  <c r="FF55" i="29" s="1"/>
  <c r="FL55" i="29" s="1"/>
  <c r="FR55" i="29" s="1"/>
  <c r="FX55" i="29" s="1"/>
  <c r="GD55" i="29" s="1"/>
  <c r="GJ55" i="29" s="1"/>
  <c r="GP55" i="29" s="1"/>
  <c r="GV55" i="29" s="1"/>
  <c r="AJ120" i="29"/>
  <c r="AP120" i="29" s="1"/>
  <c r="AV120" i="29" s="1"/>
  <c r="BB120" i="29" s="1"/>
  <c r="BH120" i="29" s="1"/>
  <c r="BN120" i="29" s="1"/>
  <c r="BT120" i="29" s="1"/>
  <c r="BZ120" i="29" s="1"/>
  <c r="CF120" i="29" s="1"/>
  <c r="CL120" i="29" s="1"/>
  <c r="CR120" i="29" s="1"/>
  <c r="CX120" i="29" s="1"/>
  <c r="DD120" i="29" s="1"/>
  <c r="DJ120" i="29" s="1"/>
  <c r="DP120" i="29" s="1"/>
  <c r="DV120" i="29" s="1"/>
  <c r="EB120" i="29" s="1"/>
  <c r="EH120" i="29" s="1"/>
  <c r="EN120" i="29" s="1"/>
  <c r="ET120" i="29" s="1"/>
  <c r="EZ120" i="29" s="1"/>
  <c r="FF120" i="29" s="1"/>
  <c r="FL120" i="29" s="1"/>
  <c r="FR120" i="29" s="1"/>
  <c r="FX120" i="29" s="1"/>
  <c r="GD120" i="29" s="1"/>
  <c r="GJ120" i="29" s="1"/>
  <c r="GP120" i="29" s="1"/>
  <c r="GV120" i="29" s="1"/>
  <c r="AP46" i="29"/>
  <c r="AV46" i="29" s="1"/>
  <c r="BB46" i="29" s="1"/>
  <c r="BH46" i="29" s="1"/>
  <c r="BN46" i="29" s="1"/>
  <c r="BT46" i="29" s="1"/>
  <c r="BZ46" i="29" s="1"/>
  <c r="CF46" i="29" s="1"/>
  <c r="CL46" i="29" s="1"/>
  <c r="CR46" i="29" s="1"/>
  <c r="CX46" i="29" s="1"/>
  <c r="DD46" i="29" s="1"/>
  <c r="DJ46" i="29" s="1"/>
  <c r="DP46" i="29" s="1"/>
  <c r="DV46" i="29" s="1"/>
  <c r="EB46" i="29" s="1"/>
  <c r="EH46" i="29" s="1"/>
  <c r="EN46" i="29" s="1"/>
  <c r="ET46" i="29" s="1"/>
  <c r="EZ46" i="29" s="1"/>
  <c r="FF46" i="29" s="1"/>
  <c r="FL46" i="29" s="1"/>
  <c r="FR46" i="29" s="1"/>
  <c r="FX46" i="29" s="1"/>
  <c r="GD46" i="29" s="1"/>
  <c r="GJ46" i="29" s="1"/>
  <c r="GP46" i="29" s="1"/>
  <c r="GV46" i="29" s="1"/>
  <c r="AP60" i="29"/>
  <c r="AV60" i="29" s="1"/>
  <c r="BB60" i="29" s="1"/>
  <c r="BH60" i="29" s="1"/>
  <c r="BN60" i="29" s="1"/>
  <c r="BT60" i="29" s="1"/>
  <c r="BZ60" i="29" s="1"/>
  <c r="CF60" i="29" s="1"/>
  <c r="CL60" i="29" s="1"/>
  <c r="CR60" i="29" s="1"/>
  <c r="CX60" i="29" s="1"/>
  <c r="DD60" i="29" s="1"/>
  <c r="DJ60" i="29" s="1"/>
  <c r="DP60" i="29" s="1"/>
  <c r="DV60" i="29" s="1"/>
  <c r="EB60" i="29" s="1"/>
  <c r="EH60" i="29" s="1"/>
  <c r="EN60" i="29" s="1"/>
  <c r="ET60" i="29" s="1"/>
  <c r="EZ60" i="29" s="1"/>
  <c r="FF60" i="29" s="1"/>
  <c r="FL60" i="29" s="1"/>
  <c r="FR60" i="29" s="1"/>
  <c r="FX60" i="29" s="1"/>
  <c r="GD60" i="29" s="1"/>
  <c r="GJ60" i="29" s="1"/>
  <c r="GP60" i="29" s="1"/>
  <c r="GV60" i="29" s="1"/>
  <c r="AJ59" i="29"/>
  <c r="AP59" i="29" s="1"/>
  <c r="AV59" i="29" s="1"/>
  <c r="BB59" i="29" s="1"/>
  <c r="BH59" i="29" s="1"/>
  <c r="BN59" i="29" s="1"/>
  <c r="BT59" i="29" s="1"/>
  <c r="BZ59" i="29" s="1"/>
  <c r="CF59" i="29" s="1"/>
  <c r="CL59" i="29" s="1"/>
  <c r="CR59" i="29" s="1"/>
  <c r="CX59" i="29" s="1"/>
  <c r="DD59" i="29" s="1"/>
  <c r="DJ59" i="29" s="1"/>
  <c r="DP59" i="29" s="1"/>
  <c r="DV59" i="29" s="1"/>
  <c r="EB59" i="29" s="1"/>
  <c r="EH59" i="29" s="1"/>
  <c r="EN59" i="29" s="1"/>
  <c r="ET59" i="29" s="1"/>
  <c r="EZ59" i="29" s="1"/>
  <c r="FF59" i="29" s="1"/>
  <c r="FL59" i="29" s="1"/>
  <c r="FR59" i="29" s="1"/>
  <c r="FX59" i="29" s="1"/>
  <c r="GD59" i="29" s="1"/>
  <c r="GJ59" i="29" s="1"/>
  <c r="GP59" i="29" s="1"/>
  <c r="GV59" i="29" s="1"/>
  <c r="AP62" i="29"/>
  <c r="AV62" i="29" s="1"/>
  <c r="BB62" i="29" s="1"/>
  <c r="BH62" i="29" s="1"/>
  <c r="BN62" i="29" s="1"/>
  <c r="BT62" i="29" s="1"/>
  <c r="BZ62" i="29" s="1"/>
  <c r="CF62" i="29" s="1"/>
  <c r="CL62" i="29" s="1"/>
  <c r="CR62" i="29" s="1"/>
  <c r="CX62" i="29" s="1"/>
  <c r="DD62" i="29" s="1"/>
  <c r="DJ62" i="29" s="1"/>
  <c r="DP62" i="29" s="1"/>
  <c r="DV62" i="29" s="1"/>
  <c r="EB62" i="29" s="1"/>
  <c r="EH62" i="29" s="1"/>
  <c r="EN62" i="29" s="1"/>
  <c r="ET62" i="29" s="1"/>
  <c r="EZ62" i="29" s="1"/>
  <c r="FF62" i="29" s="1"/>
  <c r="FL62" i="29" s="1"/>
  <c r="FR62" i="29" s="1"/>
  <c r="FX62" i="29" s="1"/>
  <c r="GD62" i="29" s="1"/>
  <c r="GJ62" i="29" s="1"/>
  <c r="GP62" i="29" s="1"/>
  <c r="GV62" i="29" s="1"/>
  <c r="AP121" i="29"/>
  <c r="AV121" i="29" s="1"/>
  <c r="BB121" i="29" s="1"/>
  <c r="BH121" i="29" s="1"/>
  <c r="BN121" i="29" s="1"/>
  <c r="BT121" i="29" s="1"/>
  <c r="BZ121" i="29" s="1"/>
  <c r="CF121" i="29" s="1"/>
  <c r="CL121" i="29" s="1"/>
  <c r="CR121" i="29" s="1"/>
  <c r="CX121" i="29" s="1"/>
  <c r="DD121" i="29" s="1"/>
  <c r="DJ121" i="29" s="1"/>
  <c r="DP121" i="29" s="1"/>
  <c r="DV121" i="29" s="1"/>
  <c r="EB121" i="29" s="1"/>
  <c r="EH121" i="29" s="1"/>
  <c r="EN121" i="29" s="1"/>
  <c r="ET121" i="29" s="1"/>
  <c r="EZ121" i="29" s="1"/>
  <c r="FF121" i="29" s="1"/>
  <c r="FL121" i="29" s="1"/>
  <c r="FR121" i="29" s="1"/>
  <c r="FX121" i="29" s="1"/>
  <c r="GD121" i="29" s="1"/>
  <c r="GJ121" i="29" s="1"/>
  <c r="GP121" i="29" s="1"/>
  <c r="GV121" i="29" s="1"/>
  <c r="AJ123" i="29"/>
  <c r="AP123" i="29" s="1"/>
  <c r="AV123" i="29" s="1"/>
  <c r="BB123" i="29" s="1"/>
  <c r="BH123" i="29" s="1"/>
  <c r="BN123" i="29" s="1"/>
  <c r="BT123" i="29" s="1"/>
  <c r="BZ123" i="29" s="1"/>
  <c r="CF123" i="29" s="1"/>
  <c r="CL123" i="29" s="1"/>
  <c r="CR123" i="29" s="1"/>
  <c r="CX123" i="29" s="1"/>
  <c r="DD123" i="29" s="1"/>
  <c r="DJ123" i="29" s="1"/>
  <c r="DP123" i="29" s="1"/>
  <c r="DV123" i="29" s="1"/>
  <c r="EB123" i="29" s="1"/>
  <c r="EH123" i="29" s="1"/>
  <c r="EN123" i="29" s="1"/>
  <c r="ET123" i="29" s="1"/>
  <c r="EZ123" i="29" s="1"/>
  <c r="FF123" i="29" s="1"/>
  <c r="FL123" i="29" s="1"/>
  <c r="FR123" i="29" s="1"/>
  <c r="FX123" i="29" s="1"/>
  <c r="GD123" i="29" s="1"/>
  <c r="GJ123" i="29" s="1"/>
  <c r="GP123" i="29" s="1"/>
  <c r="GV123" i="29" s="1"/>
  <c r="AP63" i="29"/>
  <c r="AV63" i="29" s="1"/>
  <c r="BB63" i="29" s="1"/>
  <c r="BH63" i="29" s="1"/>
  <c r="BN63" i="29" s="1"/>
  <c r="BT63" i="29" s="1"/>
  <c r="BZ63" i="29" s="1"/>
  <c r="CF63" i="29" s="1"/>
  <c r="CL63" i="29" s="1"/>
  <c r="CR63" i="29" s="1"/>
  <c r="CX63" i="29" s="1"/>
  <c r="DD63" i="29" s="1"/>
  <c r="DJ63" i="29" s="1"/>
  <c r="DP63" i="29" s="1"/>
  <c r="DV63" i="29" s="1"/>
  <c r="EB63" i="29" s="1"/>
  <c r="EH63" i="29" s="1"/>
  <c r="EN63" i="29" s="1"/>
  <c r="ET63" i="29" s="1"/>
  <c r="EZ63" i="29" s="1"/>
  <c r="FF63" i="29" s="1"/>
  <c r="FL63" i="29" s="1"/>
  <c r="FR63" i="29" s="1"/>
  <c r="FX63" i="29" s="1"/>
  <c r="GD63" i="29" s="1"/>
  <c r="GJ63" i="29" s="1"/>
  <c r="GP63" i="29" s="1"/>
  <c r="GV63" i="29" s="1"/>
  <c r="AP68" i="29"/>
  <c r="AV68" i="29" s="1"/>
  <c r="BB68" i="29" s="1"/>
  <c r="BH68" i="29" s="1"/>
  <c r="BN68" i="29" s="1"/>
  <c r="BT68" i="29" s="1"/>
  <c r="BZ68" i="29" s="1"/>
  <c r="CF68" i="29" s="1"/>
  <c r="CL68" i="29" s="1"/>
  <c r="CR68" i="29" s="1"/>
  <c r="CX68" i="29" s="1"/>
  <c r="DD68" i="29" s="1"/>
  <c r="DJ68" i="29" s="1"/>
  <c r="DP68" i="29" s="1"/>
  <c r="DV68" i="29" s="1"/>
  <c r="EB68" i="29" s="1"/>
  <c r="EH68" i="29" s="1"/>
  <c r="EN68" i="29" s="1"/>
  <c r="ET68" i="29" s="1"/>
  <c r="EZ68" i="29" s="1"/>
  <c r="FF68" i="29" s="1"/>
  <c r="FL68" i="29" s="1"/>
  <c r="FR68" i="29" s="1"/>
  <c r="FX68" i="29" s="1"/>
  <c r="GD68" i="29" s="1"/>
  <c r="GJ68" i="29" s="1"/>
  <c r="GP68" i="29" s="1"/>
  <c r="GV68" i="29" s="1"/>
  <c r="AJ65" i="29"/>
  <c r="AP65" i="29" s="1"/>
  <c r="AV65" i="29" s="1"/>
  <c r="BB65" i="29" s="1"/>
  <c r="BH65" i="29" s="1"/>
  <c r="BN65" i="29" s="1"/>
  <c r="BT65" i="29" s="1"/>
  <c r="BZ65" i="29" s="1"/>
  <c r="CF65" i="29" s="1"/>
  <c r="CL65" i="29" s="1"/>
  <c r="CR65" i="29" s="1"/>
  <c r="CX65" i="29" s="1"/>
  <c r="DD65" i="29" s="1"/>
  <c r="DJ65" i="29" s="1"/>
  <c r="DP65" i="29" s="1"/>
  <c r="DV65" i="29" s="1"/>
  <c r="EB65" i="29" s="1"/>
  <c r="EH65" i="29" s="1"/>
  <c r="EN65" i="29" s="1"/>
  <c r="ET65" i="29" s="1"/>
  <c r="EZ65" i="29" s="1"/>
  <c r="FF65" i="29" s="1"/>
  <c r="FL65" i="29" s="1"/>
  <c r="FR65" i="29" s="1"/>
  <c r="FX65" i="29" s="1"/>
  <c r="GD65" i="29" s="1"/>
  <c r="GJ65" i="29" s="1"/>
  <c r="GP65" i="29" s="1"/>
  <c r="GV65" i="29" s="1"/>
  <c r="AP66" i="29"/>
  <c r="AV66" i="29" s="1"/>
  <c r="BB66" i="29" s="1"/>
  <c r="BH66" i="29" s="1"/>
  <c r="BN66" i="29" s="1"/>
  <c r="BT66" i="29" s="1"/>
  <c r="BZ66" i="29" s="1"/>
  <c r="CF66" i="29" s="1"/>
  <c r="CL66" i="29" s="1"/>
  <c r="CR66" i="29" s="1"/>
  <c r="CX66" i="29" s="1"/>
  <c r="DD66" i="29" s="1"/>
  <c r="DJ66" i="29" s="1"/>
  <c r="DP66" i="29" s="1"/>
  <c r="DV66" i="29" s="1"/>
  <c r="EB66" i="29" s="1"/>
  <c r="EH66" i="29" s="1"/>
  <c r="EN66" i="29" s="1"/>
  <c r="ET66" i="29" s="1"/>
  <c r="EZ66" i="29" s="1"/>
  <c r="FF66" i="29" s="1"/>
  <c r="FL66" i="29" s="1"/>
  <c r="FR66" i="29" s="1"/>
  <c r="FX66" i="29" s="1"/>
  <c r="GD66" i="29" s="1"/>
  <c r="GJ66" i="29" s="1"/>
  <c r="GP66" i="29" s="1"/>
  <c r="GV66" i="29" s="1"/>
  <c r="AP69" i="29"/>
  <c r="AV69" i="29" s="1"/>
  <c r="BB69" i="29" s="1"/>
  <c r="BH69" i="29" s="1"/>
  <c r="BN69" i="29" s="1"/>
  <c r="BT69" i="29" s="1"/>
  <c r="BZ69" i="29" s="1"/>
  <c r="CF69" i="29" s="1"/>
  <c r="CL69" i="29" s="1"/>
  <c r="CR69" i="29" s="1"/>
  <c r="CX69" i="29" s="1"/>
  <c r="DD69" i="29" s="1"/>
  <c r="DJ69" i="29" s="1"/>
  <c r="DP69" i="29" s="1"/>
  <c r="DV69" i="29" s="1"/>
  <c r="EB69" i="29" s="1"/>
  <c r="EH69" i="29" s="1"/>
  <c r="EN69" i="29" s="1"/>
  <c r="ET69" i="29" s="1"/>
  <c r="EZ69" i="29" s="1"/>
  <c r="FF69" i="29" s="1"/>
  <c r="FL69" i="29" s="1"/>
  <c r="FR69" i="29" s="1"/>
  <c r="FX69" i="29" s="1"/>
  <c r="GD69" i="29" s="1"/>
  <c r="GJ69" i="29" s="1"/>
  <c r="GP69" i="29" s="1"/>
  <c r="GV69" i="29" s="1"/>
  <c r="AP127" i="29"/>
  <c r="AV127" i="29" s="1"/>
  <c r="BB127" i="29" s="1"/>
  <c r="BH127" i="29" s="1"/>
  <c r="BN127" i="29" s="1"/>
  <c r="BT127" i="29" s="1"/>
  <c r="BZ127" i="29" s="1"/>
  <c r="CF127" i="29" s="1"/>
  <c r="CL127" i="29" s="1"/>
  <c r="CR127" i="29" s="1"/>
  <c r="CX127" i="29" s="1"/>
  <c r="DD127" i="29" s="1"/>
  <c r="DJ127" i="29" s="1"/>
  <c r="DP127" i="29" s="1"/>
  <c r="DV127" i="29" s="1"/>
  <c r="EB127" i="29" s="1"/>
  <c r="EH127" i="29" s="1"/>
  <c r="EN127" i="29" s="1"/>
  <c r="ET127" i="29" s="1"/>
  <c r="EZ127" i="29" s="1"/>
  <c r="FF127" i="29" s="1"/>
  <c r="FL127" i="29" s="1"/>
  <c r="FR127" i="29" s="1"/>
  <c r="FX127" i="29" s="1"/>
  <c r="GD127" i="29" s="1"/>
  <c r="GJ127" i="29" s="1"/>
  <c r="GP127" i="29" s="1"/>
  <c r="GV127" i="29" s="1"/>
  <c r="AJ126" i="29"/>
  <c r="AP126" i="29" s="1"/>
  <c r="AV126" i="29" s="1"/>
  <c r="BB126" i="29" s="1"/>
  <c r="BH126" i="29" s="1"/>
  <c r="BN126" i="29" s="1"/>
  <c r="BT126" i="29" s="1"/>
  <c r="BZ126" i="29" s="1"/>
  <c r="CF126" i="29" s="1"/>
  <c r="CL126" i="29" s="1"/>
  <c r="CR126" i="29" s="1"/>
  <c r="CX126" i="29" s="1"/>
  <c r="DD126" i="29" s="1"/>
  <c r="DJ126" i="29" s="1"/>
  <c r="DP126" i="29" s="1"/>
  <c r="DV126" i="29" s="1"/>
  <c r="EB126" i="29" s="1"/>
  <c r="EH126" i="29" s="1"/>
  <c r="EN126" i="29" s="1"/>
  <c r="ET126" i="29" s="1"/>
  <c r="EZ126" i="29" s="1"/>
  <c r="FF126" i="29" s="1"/>
  <c r="FL126" i="29" s="1"/>
  <c r="FR126" i="29" s="1"/>
  <c r="FX126" i="29" s="1"/>
  <c r="GD126" i="29" s="1"/>
  <c r="GJ126" i="29" s="1"/>
  <c r="GP126" i="29" s="1"/>
  <c r="GV126" i="29" s="1"/>
  <c r="AP76" i="29"/>
  <c r="AV76" i="29" s="1"/>
  <c r="BB76" i="29" s="1"/>
  <c r="BH76" i="29" s="1"/>
  <c r="BN76" i="29" s="1"/>
  <c r="BT76" i="29" s="1"/>
  <c r="BZ76" i="29" s="1"/>
  <c r="CF76" i="29" s="1"/>
  <c r="CL76" i="29" s="1"/>
  <c r="CR76" i="29" s="1"/>
  <c r="CX76" i="29" s="1"/>
  <c r="DD76" i="29" s="1"/>
  <c r="DJ76" i="29" s="1"/>
  <c r="DP76" i="29" s="1"/>
  <c r="DV76" i="29" s="1"/>
  <c r="EB76" i="29" s="1"/>
  <c r="EH76" i="29" s="1"/>
  <c r="EN76" i="29" s="1"/>
  <c r="ET76" i="29" s="1"/>
  <c r="EZ76" i="29" s="1"/>
  <c r="FF76" i="29" s="1"/>
  <c r="FL76" i="29" s="1"/>
  <c r="FR76" i="29" s="1"/>
  <c r="FX76" i="29" s="1"/>
  <c r="GD76" i="29" s="1"/>
  <c r="GJ76" i="29" s="1"/>
  <c r="GP76" i="29" s="1"/>
  <c r="GV76" i="29" s="1"/>
  <c r="AD70" i="29"/>
  <c r="AJ70" i="29" s="1"/>
  <c r="AP70" i="29" s="1"/>
  <c r="AV70" i="29" s="1"/>
  <c r="BB70" i="29" s="1"/>
  <c r="BH70" i="29" s="1"/>
  <c r="BN70" i="29" s="1"/>
  <c r="BT70" i="29" s="1"/>
  <c r="BZ70" i="29" s="1"/>
  <c r="CF70" i="29" s="1"/>
  <c r="CL70" i="29" s="1"/>
  <c r="CR70" i="29" s="1"/>
  <c r="CX70" i="29" s="1"/>
  <c r="DD70" i="29" s="1"/>
  <c r="DJ70" i="29" s="1"/>
  <c r="DP70" i="29" s="1"/>
  <c r="DV70" i="29" s="1"/>
  <c r="EB70" i="29" s="1"/>
  <c r="EH70" i="29" s="1"/>
  <c r="EN70" i="29" s="1"/>
  <c r="ET70" i="29" s="1"/>
  <c r="EZ70" i="29" s="1"/>
  <c r="FF70" i="29" s="1"/>
  <c r="FL70" i="29" s="1"/>
  <c r="FR70" i="29" s="1"/>
  <c r="FX70" i="29" s="1"/>
  <c r="GD70" i="29" s="1"/>
  <c r="GJ70" i="29" s="1"/>
  <c r="GP70" i="29" s="1"/>
  <c r="GV70" i="29" s="1"/>
  <c r="AP78" i="29"/>
  <c r="AV78" i="29" s="1"/>
  <c r="BB78" i="29" s="1"/>
  <c r="BH78" i="29" s="1"/>
  <c r="BN78" i="29" s="1"/>
  <c r="BT78" i="29" s="1"/>
  <c r="BZ78" i="29" s="1"/>
  <c r="CF78" i="29" s="1"/>
  <c r="CL78" i="29" s="1"/>
  <c r="CR78" i="29" s="1"/>
  <c r="CX78" i="29" s="1"/>
  <c r="DD78" i="29" s="1"/>
  <c r="DJ78" i="29" s="1"/>
  <c r="DP78" i="29" s="1"/>
  <c r="DV78" i="29" s="1"/>
  <c r="EB78" i="29" s="1"/>
  <c r="EH78" i="29" s="1"/>
  <c r="EN78" i="29" s="1"/>
  <c r="ET78" i="29" s="1"/>
  <c r="EZ78" i="29" s="1"/>
  <c r="FF78" i="29" s="1"/>
  <c r="FL78" i="29" s="1"/>
  <c r="FR78" i="29" s="1"/>
  <c r="FX78" i="29" s="1"/>
  <c r="GD78" i="29" s="1"/>
  <c r="GJ78" i="29" s="1"/>
  <c r="GP78" i="29" s="1"/>
  <c r="GV78" i="29" s="1"/>
  <c r="AD128" i="29"/>
  <c r="AJ128" i="29" s="1"/>
  <c r="AP128" i="29" s="1"/>
  <c r="AV128" i="29" s="1"/>
  <c r="BB128" i="29" s="1"/>
  <c r="BH128" i="29" s="1"/>
  <c r="BN128" i="29" s="1"/>
  <c r="BT128" i="29" s="1"/>
  <c r="BZ128" i="29" s="1"/>
  <c r="CF128" i="29" s="1"/>
  <c r="CL128" i="29" s="1"/>
  <c r="CR128" i="29" s="1"/>
  <c r="CX128" i="29" s="1"/>
  <c r="DD128" i="29" s="1"/>
  <c r="DJ128" i="29" s="1"/>
  <c r="DP128" i="29" s="1"/>
  <c r="DV128" i="29" s="1"/>
  <c r="EB128" i="29" s="1"/>
  <c r="EH128" i="29" s="1"/>
  <c r="EN128" i="29" s="1"/>
  <c r="ET128" i="29" s="1"/>
  <c r="EZ128" i="29" s="1"/>
  <c r="FF128" i="29" s="1"/>
  <c r="FL128" i="29" s="1"/>
  <c r="FR128" i="29" s="1"/>
  <c r="FX128" i="29" s="1"/>
  <c r="GD128" i="29" s="1"/>
  <c r="GJ128" i="29" s="1"/>
  <c r="GP128" i="29" s="1"/>
  <c r="GV128" i="29" s="1"/>
  <c r="AV72" i="29"/>
  <c r="BB72" i="29" s="1"/>
  <c r="BH72" i="29" s="1"/>
  <c r="BN72" i="29" s="1"/>
  <c r="BT72" i="29" s="1"/>
  <c r="BZ72" i="29" s="1"/>
  <c r="CF72" i="29" s="1"/>
  <c r="CL72" i="29" s="1"/>
  <c r="CR72" i="29" s="1"/>
  <c r="CX72" i="29" s="1"/>
  <c r="DD72" i="29" s="1"/>
  <c r="DJ72" i="29" s="1"/>
  <c r="DP72" i="29" s="1"/>
  <c r="DV72" i="29" s="1"/>
  <c r="EB72" i="29" s="1"/>
  <c r="EH72" i="29" s="1"/>
  <c r="EN72" i="29" s="1"/>
  <c r="ET72" i="29" s="1"/>
  <c r="EZ72" i="29" s="1"/>
  <c r="FF72" i="29" s="1"/>
  <c r="FL72" i="29" s="1"/>
  <c r="FR72" i="29" s="1"/>
  <c r="FX72" i="29" s="1"/>
  <c r="GD72" i="29" s="1"/>
  <c r="GJ72" i="29" s="1"/>
  <c r="GP72" i="29" s="1"/>
  <c r="GV72" i="29" s="1"/>
  <c r="AP74" i="29"/>
  <c r="AV74" i="29" s="1"/>
  <c r="BB74" i="29" s="1"/>
  <c r="BH74" i="29" s="1"/>
  <c r="BN74" i="29" s="1"/>
  <c r="BT74" i="29" s="1"/>
  <c r="BZ74" i="29" s="1"/>
  <c r="CF74" i="29" s="1"/>
  <c r="CL74" i="29" s="1"/>
  <c r="CR74" i="29" s="1"/>
  <c r="CX74" i="29" s="1"/>
  <c r="DD74" i="29" s="1"/>
  <c r="DJ74" i="29" s="1"/>
  <c r="DP74" i="29" s="1"/>
  <c r="DV74" i="29" s="1"/>
  <c r="EB74" i="29" s="1"/>
  <c r="EH74" i="29" s="1"/>
  <c r="EN74" i="29" s="1"/>
  <c r="ET74" i="29" s="1"/>
  <c r="EZ74" i="29" s="1"/>
  <c r="FF74" i="29" s="1"/>
  <c r="FL74" i="29" s="1"/>
  <c r="FR74" i="29" s="1"/>
  <c r="FX74" i="29" s="1"/>
  <c r="GD74" i="29" s="1"/>
  <c r="GJ74" i="29" s="1"/>
  <c r="GP74" i="29" s="1"/>
  <c r="GV74" i="29" s="1"/>
  <c r="AJ131" i="29"/>
  <c r="AP131" i="29" s="1"/>
  <c r="AV131" i="29" s="1"/>
  <c r="BB131" i="29" s="1"/>
  <c r="BH131" i="29" s="1"/>
  <c r="BN131" i="29" s="1"/>
  <c r="BT131" i="29" s="1"/>
  <c r="BZ131" i="29" s="1"/>
  <c r="CF131" i="29" s="1"/>
  <c r="CL131" i="29" s="1"/>
  <c r="CR131" i="29" s="1"/>
  <c r="CX131" i="29" s="1"/>
  <c r="DD131" i="29" s="1"/>
  <c r="DJ131" i="29" s="1"/>
  <c r="DP131" i="29" s="1"/>
  <c r="DV131" i="29" s="1"/>
  <c r="EB131" i="29" s="1"/>
  <c r="EH131" i="29" s="1"/>
  <c r="EN131" i="29" s="1"/>
  <c r="ET131" i="29" s="1"/>
  <c r="EZ131" i="29" s="1"/>
  <c r="FF131" i="29" s="1"/>
  <c r="FL131" i="29" s="1"/>
  <c r="FR131" i="29" s="1"/>
  <c r="FX131" i="29" s="1"/>
  <c r="GD131" i="29" s="1"/>
  <c r="GJ131" i="29" s="1"/>
  <c r="GP131" i="29" s="1"/>
  <c r="GV131" i="29" s="1"/>
  <c r="AJ83" i="29"/>
  <c r="AP83" i="29" s="1"/>
  <c r="AV83" i="29" s="1"/>
  <c r="BB83" i="29" s="1"/>
  <c r="BH83" i="29" s="1"/>
  <c r="BN83" i="29" s="1"/>
  <c r="BT83" i="29" s="1"/>
  <c r="BZ83" i="29" s="1"/>
  <c r="CF83" i="29" s="1"/>
  <c r="CL83" i="29" s="1"/>
  <c r="CR83" i="29" s="1"/>
  <c r="CX83" i="29" s="1"/>
  <c r="DD83" i="29" s="1"/>
  <c r="DJ83" i="29" s="1"/>
  <c r="DP83" i="29" s="1"/>
  <c r="DV83" i="29" s="1"/>
  <c r="EB83" i="29" s="1"/>
  <c r="EH83" i="29" s="1"/>
  <c r="EN83" i="29" s="1"/>
  <c r="ET83" i="29" s="1"/>
  <c r="EZ83" i="29" s="1"/>
  <c r="FF83" i="29" s="1"/>
  <c r="FL83" i="29" s="1"/>
  <c r="FR83" i="29" s="1"/>
  <c r="FX83" i="29" s="1"/>
  <c r="GD83" i="29" s="1"/>
  <c r="GJ83" i="29" s="1"/>
  <c r="GP83" i="29" s="1"/>
  <c r="GV83" i="29" s="1"/>
  <c r="AP85" i="29"/>
  <c r="AV85" i="29" s="1"/>
  <c r="BB85" i="29" s="1"/>
  <c r="BH85" i="29" s="1"/>
  <c r="BN85" i="29" s="1"/>
  <c r="BT85" i="29" s="1"/>
  <c r="BZ85" i="29" s="1"/>
  <c r="CF85" i="29" s="1"/>
  <c r="CL85" i="29" s="1"/>
  <c r="CR85" i="29" s="1"/>
  <c r="CX85" i="29" s="1"/>
  <c r="DD85" i="29" s="1"/>
  <c r="DJ85" i="29" s="1"/>
  <c r="DP85" i="29" s="1"/>
  <c r="DV85" i="29" s="1"/>
  <c r="EB85" i="29" s="1"/>
  <c r="EH85" i="29" s="1"/>
  <c r="EN85" i="29" s="1"/>
  <c r="ET85" i="29" s="1"/>
  <c r="EZ85" i="29" s="1"/>
  <c r="FF85" i="29" s="1"/>
  <c r="FL85" i="29" s="1"/>
  <c r="FR85" i="29" s="1"/>
  <c r="FX85" i="29" s="1"/>
  <c r="GD85" i="29" s="1"/>
  <c r="GJ85" i="29" s="1"/>
  <c r="GP85" i="29" s="1"/>
  <c r="GV85" i="29" s="1"/>
  <c r="AP88" i="29"/>
  <c r="AV88" i="29" s="1"/>
  <c r="BB88" i="29" s="1"/>
  <c r="BH88" i="29" s="1"/>
  <c r="BN88" i="29" s="1"/>
  <c r="BT88" i="29" s="1"/>
  <c r="BZ88" i="29" s="1"/>
  <c r="CF88" i="29" s="1"/>
  <c r="CL88" i="29" s="1"/>
  <c r="CR88" i="29" s="1"/>
  <c r="CX88" i="29" s="1"/>
  <c r="DD88" i="29" s="1"/>
  <c r="DJ88" i="29" s="1"/>
  <c r="DP88" i="29" s="1"/>
  <c r="DV88" i="29" s="1"/>
  <c r="EB88" i="29" s="1"/>
  <c r="EH88" i="29" s="1"/>
  <c r="EN88" i="29" s="1"/>
  <c r="ET88" i="29" s="1"/>
  <c r="EZ88" i="29" s="1"/>
  <c r="FF88" i="29" s="1"/>
  <c r="FL88" i="29" s="1"/>
  <c r="FR88" i="29" s="1"/>
  <c r="FX88" i="29" s="1"/>
  <c r="GD88" i="29" s="1"/>
  <c r="GJ88" i="29" s="1"/>
  <c r="GP88" i="29" s="1"/>
  <c r="GV88" i="29" s="1"/>
  <c r="AJ87" i="29"/>
  <c r="AP87" i="29" s="1"/>
  <c r="AV87" i="29" s="1"/>
  <c r="BB87" i="29" s="1"/>
  <c r="BH87" i="29" s="1"/>
  <c r="BN87" i="29" s="1"/>
  <c r="BT87" i="29" s="1"/>
  <c r="BZ87" i="29" s="1"/>
  <c r="CF87" i="29" s="1"/>
  <c r="CL87" i="29" s="1"/>
  <c r="CR87" i="29" s="1"/>
  <c r="CX87" i="29" s="1"/>
  <c r="DD87" i="29" s="1"/>
  <c r="DJ87" i="29" s="1"/>
  <c r="DP87" i="29" s="1"/>
  <c r="DV87" i="29" s="1"/>
  <c r="EB87" i="29" s="1"/>
  <c r="EH87" i="29" s="1"/>
  <c r="EN87" i="29" s="1"/>
  <c r="ET87" i="29" s="1"/>
  <c r="EZ87" i="29" s="1"/>
  <c r="FF87" i="29" s="1"/>
  <c r="FL87" i="29" s="1"/>
  <c r="FR87" i="29" s="1"/>
  <c r="FX87" i="29" s="1"/>
  <c r="GD87" i="29" s="1"/>
  <c r="GJ87" i="29" s="1"/>
  <c r="GP87" i="29" s="1"/>
  <c r="GV87" i="29" s="1"/>
  <c r="AJ84" i="29"/>
  <c r="AP84" i="29" s="1"/>
  <c r="AV84" i="29" s="1"/>
  <c r="BB84" i="29" s="1"/>
  <c r="BH84" i="29" s="1"/>
  <c r="BN84" i="29" s="1"/>
  <c r="BT84" i="29" s="1"/>
  <c r="BZ84" i="29" s="1"/>
  <c r="CF84" i="29" s="1"/>
  <c r="CL84" i="29" s="1"/>
  <c r="CR84" i="29" s="1"/>
  <c r="CX84" i="29" s="1"/>
  <c r="DD84" i="29" s="1"/>
  <c r="DJ84" i="29" s="1"/>
  <c r="DP84" i="29" s="1"/>
  <c r="DV84" i="29" s="1"/>
  <c r="EB84" i="29" s="1"/>
  <c r="EH84" i="29" s="1"/>
  <c r="EN84" i="29" s="1"/>
  <c r="ET84" i="29" s="1"/>
  <c r="EZ84" i="29" s="1"/>
  <c r="FF84" i="29" s="1"/>
  <c r="FL84" i="29" s="1"/>
  <c r="FR84" i="29" s="1"/>
  <c r="FX84" i="29" s="1"/>
  <c r="GD84" i="29" s="1"/>
  <c r="GJ84" i="29" s="1"/>
  <c r="GP84" i="29" s="1"/>
  <c r="GV84" i="29" s="1"/>
  <c r="AP90" i="29"/>
  <c r="AV90" i="29" s="1"/>
  <c r="BB90" i="29" s="1"/>
  <c r="BH90" i="29" s="1"/>
  <c r="BN90" i="29" s="1"/>
  <c r="BT90" i="29" s="1"/>
  <c r="BZ90" i="29" s="1"/>
  <c r="CF90" i="29" s="1"/>
  <c r="CL90" i="29" s="1"/>
  <c r="CR90" i="29" s="1"/>
  <c r="CX90" i="29" s="1"/>
  <c r="DD90" i="29" s="1"/>
  <c r="DJ90" i="29" s="1"/>
  <c r="DP90" i="29" s="1"/>
  <c r="DV90" i="29" s="1"/>
  <c r="EB90" i="29" s="1"/>
  <c r="EH90" i="29" s="1"/>
  <c r="EN90" i="29" s="1"/>
  <c r="ET90" i="29" s="1"/>
  <c r="EZ90" i="29" s="1"/>
  <c r="FF90" i="29" s="1"/>
  <c r="FL90" i="29" s="1"/>
  <c r="FR90" i="29" s="1"/>
  <c r="FX90" i="29" s="1"/>
  <c r="GD90" i="29" s="1"/>
  <c r="GJ90" i="29" s="1"/>
  <c r="GP90" i="29" s="1"/>
  <c r="GV90" i="29" s="1"/>
  <c r="AJ106" i="29"/>
  <c r="AP106" i="29" s="1"/>
  <c r="AV106" i="29" s="1"/>
  <c r="BB106" i="29" s="1"/>
  <c r="BH106" i="29" s="1"/>
  <c r="BN106" i="29" s="1"/>
  <c r="BT106" i="29" s="1"/>
  <c r="BZ106" i="29" s="1"/>
  <c r="CF106" i="29" s="1"/>
  <c r="CL106" i="29" s="1"/>
  <c r="CR106" i="29" s="1"/>
  <c r="CX106" i="29" s="1"/>
  <c r="DD106" i="29" s="1"/>
  <c r="DJ106" i="29" s="1"/>
  <c r="DP106" i="29" s="1"/>
  <c r="DV106" i="29" s="1"/>
  <c r="EB106" i="29" s="1"/>
  <c r="EH106" i="29" s="1"/>
  <c r="EN106" i="29" s="1"/>
  <c r="ET106" i="29" s="1"/>
  <c r="EZ106" i="29" s="1"/>
  <c r="FF106" i="29" s="1"/>
  <c r="FL106" i="29" s="1"/>
  <c r="FR106" i="29" s="1"/>
  <c r="FX106" i="29" s="1"/>
  <c r="GD106" i="29" s="1"/>
  <c r="GJ106" i="29" s="1"/>
  <c r="GP106" i="29" s="1"/>
  <c r="GV106" i="29" s="1"/>
  <c r="AP108" i="29"/>
  <c r="AV108" i="29" s="1"/>
  <c r="BB108" i="29" s="1"/>
  <c r="BH108" i="29" s="1"/>
  <c r="BN108" i="29" s="1"/>
  <c r="BT108" i="29" s="1"/>
  <c r="BZ108" i="29" s="1"/>
  <c r="CF108" i="29" s="1"/>
  <c r="CL108" i="29" s="1"/>
  <c r="CR108" i="29" s="1"/>
  <c r="CX108" i="29" s="1"/>
  <c r="DD108" i="29" s="1"/>
  <c r="DJ108" i="29" s="1"/>
  <c r="DP108" i="29" s="1"/>
  <c r="DV108" i="29" s="1"/>
  <c r="EB108" i="29" s="1"/>
  <c r="EH108" i="29" s="1"/>
  <c r="EN108" i="29" s="1"/>
  <c r="ET108" i="29" s="1"/>
  <c r="EZ108" i="29" s="1"/>
  <c r="FF108" i="29" s="1"/>
  <c r="FL108" i="29" s="1"/>
  <c r="FR108" i="29" s="1"/>
  <c r="FX108" i="29" s="1"/>
  <c r="GD108" i="29" s="1"/>
  <c r="GJ108" i="29" s="1"/>
  <c r="GP108" i="29" s="1"/>
  <c r="GV108" i="29" s="1"/>
  <c r="DI93" i="29"/>
  <c r="AJ98" i="29"/>
  <c r="AP98" i="29" s="1"/>
  <c r="AV98" i="29" s="1"/>
  <c r="BB98" i="29" s="1"/>
  <c r="BH98" i="29" s="1"/>
  <c r="BN98" i="29" s="1"/>
  <c r="BT98" i="29" s="1"/>
  <c r="BZ98" i="29" s="1"/>
  <c r="CF98" i="29" s="1"/>
  <c r="CL98" i="29" s="1"/>
  <c r="CR98" i="29" s="1"/>
  <c r="CX98" i="29" s="1"/>
  <c r="DD98" i="29" s="1"/>
  <c r="DJ98" i="29" s="1"/>
  <c r="DP98" i="29" s="1"/>
  <c r="DV98" i="29" s="1"/>
  <c r="EB98" i="29" s="1"/>
  <c r="EH98" i="29" s="1"/>
  <c r="EN98" i="29" s="1"/>
  <c r="ET98" i="29" s="1"/>
  <c r="EZ98" i="29" s="1"/>
  <c r="FF98" i="29" s="1"/>
  <c r="FL98" i="29" s="1"/>
  <c r="FR98" i="29" s="1"/>
  <c r="FX98" i="29" s="1"/>
  <c r="GD98" i="29" s="1"/>
  <c r="GJ98" i="29" s="1"/>
  <c r="GP98" i="29" s="1"/>
  <c r="GV98" i="29" s="1"/>
  <c r="AJ107" i="29"/>
  <c r="AP107" i="29" s="1"/>
  <c r="AV107" i="29" s="1"/>
  <c r="BB107" i="29" s="1"/>
  <c r="BH107" i="29" s="1"/>
  <c r="BN107" i="29" s="1"/>
  <c r="BT107" i="29" s="1"/>
  <c r="BZ107" i="29" s="1"/>
  <c r="CF107" i="29" s="1"/>
  <c r="CL107" i="29" s="1"/>
  <c r="CR107" i="29" s="1"/>
  <c r="CX107" i="29" s="1"/>
  <c r="DD107" i="29" s="1"/>
  <c r="DJ107" i="29" s="1"/>
  <c r="DP107" i="29" s="1"/>
  <c r="DV107" i="29" s="1"/>
  <c r="EB107" i="29" s="1"/>
  <c r="EH107" i="29" s="1"/>
  <c r="EN107" i="29" s="1"/>
  <c r="ET107" i="29" s="1"/>
  <c r="EZ107" i="29" s="1"/>
  <c r="FF107" i="29" s="1"/>
  <c r="FL107" i="29" s="1"/>
  <c r="FR107" i="29" s="1"/>
  <c r="FX107" i="29" s="1"/>
  <c r="GD107" i="29" s="1"/>
  <c r="GJ107" i="29" s="1"/>
  <c r="GP107" i="29" s="1"/>
  <c r="GV107" i="29" s="1"/>
  <c r="AP99" i="29"/>
  <c r="AV99" i="29" s="1"/>
  <c r="BB99" i="29" s="1"/>
  <c r="BH99" i="29" s="1"/>
  <c r="BN99" i="29" s="1"/>
  <c r="BT99" i="29" s="1"/>
  <c r="BZ99" i="29" s="1"/>
  <c r="CF99" i="29" s="1"/>
  <c r="CL99" i="29" s="1"/>
  <c r="CR99" i="29" s="1"/>
  <c r="CX99" i="29" s="1"/>
  <c r="DD99" i="29" s="1"/>
  <c r="DJ99" i="29" s="1"/>
  <c r="DP99" i="29" s="1"/>
  <c r="DV99" i="29" s="1"/>
  <c r="EB99" i="29" s="1"/>
  <c r="EH99" i="29" s="1"/>
  <c r="EN99" i="29" s="1"/>
  <c r="ET99" i="29" s="1"/>
  <c r="EZ99" i="29" s="1"/>
  <c r="FF99" i="29" s="1"/>
  <c r="FL99" i="29" s="1"/>
  <c r="FR99" i="29" s="1"/>
  <c r="FX99" i="29" s="1"/>
  <c r="GD99" i="29" s="1"/>
  <c r="GJ99" i="29" s="1"/>
  <c r="GP99" i="29" s="1"/>
  <c r="GV99" i="29" s="1"/>
  <c r="AV112" i="29"/>
  <c r="BB112" i="29" s="1"/>
  <c r="BH112" i="29" s="1"/>
  <c r="BN112" i="29" s="1"/>
  <c r="BT112" i="29" s="1"/>
  <c r="BZ112" i="29" s="1"/>
  <c r="CF112" i="29" s="1"/>
  <c r="CL112" i="29" s="1"/>
  <c r="CR112" i="29" s="1"/>
  <c r="CX112" i="29" s="1"/>
  <c r="DD112" i="29" s="1"/>
  <c r="DJ112" i="29" s="1"/>
  <c r="DP112" i="29" s="1"/>
  <c r="DV112" i="29" s="1"/>
  <c r="EB112" i="29" s="1"/>
  <c r="EH112" i="29" s="1"/>
  <c r="EN112" i="29" s="1"/>
  <c r="ET112" i="29" s="1"/>
  <c r="EZ112" i="29" s="1"/>
  <c r="FF112" i="29" s="1"/>
  <c r="FL112" i="29" s="1"/>
  <c r="FR112" i="29" s="1"/>
  <c r="FX112" i="29" s="1"/>
  <c r="GD112" i="29" s="1"/>
  <c r="GJ112" i="29" s="1"/>
  <c r="GP112" i="29" s="1"/>
  <c r="GV112" i="29" s="1"/>
  <c r="AP109" i="29"/>
  <c r="AV109" i="29" s="1"/>
  <c r="BB109" i="29" s="1"/>
  <c r="BH109" i="29" s="1"/>
  <c r="BN109" i="29" s="1"/>
  <c r="BT109" i="29" s="1"/>
  <c r="BZ109" i="29" s="1"/>
  <c r="CF109" i="29" s="1"/>
  <c r="AJ114" i="29"/>
  <c r="AP114" i="29" s="1"/>
  <c r="AV114" i="29" s="1"/>
  <c r="BB114" i="29" s="1"/>
  <c r="BH114" i="29" s="1"/>
  <c r="BN114" i="29" s="1"/>
  <c r="BT114" i="29" s="1"/>
  <c r="BZ114" i="29" s="1"/>
  <c r="CF114" i="29" s="1"/>
  <c r="CL114" i="29" s="1"/>
  <c r="CR114" i="29" s="1"/>
  <c r="CX114" i="29" s="1"/>
  <c r="DD114" i="29" s="1"/>
  <c r="DJ114" i="29" s="1"/>
  <c r="DP114" i="29" s="1"/>
  <c r="DV114" i="29" s="1"/>
  <c r="EB114" i="29" s="1"/>
  <c r="EH114" i="29" s="1"/>
  <c r="EN114" i="29" s="1"/>
  <c r="ET114" i="29" s="1"/>
  <c r="EZ114" i="29" s="1"/>
  <c r="FF114" i="29" s="1"/>
  <c r="FL114" i="29" s="1"/>
  <c r="FR114" i="29" s="1"/>
  <c r="FX114" i="29" s="1"/>
  <c r="GD114" i="29" s="1"/>
  <c r="GJ114" i="29" s="1"/>
  <c r="GP114" i="29" s="1"/>
  <c r="GV114" i="29" s="1"/>
  <c r="BB137" i="29"/>
  <c r="BH137" i="29" s="1"/>
  <c r="BN137" i="29" s="1"/>
  <c r="BT137" i="29" s="1"/>
  <c r="BZ137" i="29" s="1"/>
  <c r="CF137" i="29" s="1"/>
  <c r="CL137" i="29" s="1"/>
  <c r="CR137" i="29" s="1"/>
  <c r="CX137" i="29" s="1"/>
  <c r="DD137" i="29" s="1"/>
  <c r="DJ137" i="29" s="1"/>
  <c r="DP137" i="29" s="1"/>
  <c r="DV137" i="29" s="1"/>
  <c r="EB137" i="29" s="1"/>
  <c r="EH137" i="29" s="1"/>
  <c r="EN137" i="29" s="1"/>
  <c r="ET137" i="29" s="1"/>
  <c r="EZ137" i="29" s="1"/>
  <c r="FF137" i="29" s="1"/>
  <c r="FL137" i="29" s="1"/>
  <c r="FR137" i="29" s="1"/>
  <c r="FX137" i="29" s="1"/>
  <c r="GD137" i="29" s="1"/>
  <c r="GJ137" i="29" s="1"/>
  <c r="GP137" i="29" s="1"/>
  <c r="GV137" i="29" s="1"/>
  <c r="AJ129" i="29"/>
  <c r="AP129" i="29" s="1"/>
  <c r="AV129" i="29" s="1"/>
  <c r="BB129" i="29" s="1"/>
  <c r="BH129" i="29" s="1"/>
  <c r="BN129" i="29" s="1"/>
  <c r="BT129" i="29" s="1"/>
  <c r="BZ129" i="29" s="1"/>
  <c r="CF129" i="29" s="1"/>
  <c r="CL129" i="29" s="1"/>
  <c r="CR129" i="29" s="1"/>
  <c r="CX129" i="29" s="1"/>
  <c r="DD129" i="29" s="1"/>
  <c r="DJ129" i="29" s="1"/>
  <c r="DP129" i="29" s="1"/>
  <c r="DV129" i="29" s="1"/>
  <c r="EB129" i="29" s="1"/>
  <c r="EH129" i="29" s="1"/>
  <c r="EN129" i="29" s="1"/>
  <c r="ET129" i="29" s="1"/>
  <c r="EZ129" i="29" s="1"/>
  <c r="FF129" i="29" s="1"/>
  <c r="FL129" i="29" s="1"/>
  <c r="FR129" i="29" s="1"/>
  <c r="FX129" i="29" s="1"/>
  <c r="GD129" i="29" s="1"/>
  <c r="GJ129" i="29" s="1"/>
  <c r="GP129" i="29" s="1"/>
  <c r="GV129" i="29" s="1"/>
  <c r="AJ118" i="29"/>
  <c r="AP118" i="29" s="1"/>
  <c r="AV118" i="29" s="1"/>
  <c r="BB118" i="29" s="1"/>
  <c r="BH118" i="29" s="1"/>
  <c r="BN118" i="29" s="1"/>
  <c r="BT118" i="29" s="1"/>
  <c r="BZ118" i="29" s="1"/>
  <c r="CF118" i="29" s="1"/>
  <c r="CL118" i="29" s="1"/>
  <c r="CR118" i="29" s="1"/>
  <c r="CX118" i="29" s="1"/>
  <c r="DD118" i="29" s="1"/>
  <c r="DJ118" i="29" s="1"/>
  <c r="DP118" i="29" s="1"/>
  <c r="DV118" i="29" s="1"/>
  <c r="EB118" i="29" s="1"/>
  <c r="EH118" i="29" s="1"/>
  <c r="EN118" i="29" s="1"/>
  <c r="ET118" i="29" s="1"/>
  <c r="EZ118" i="29" s="1"/>
  <c r="FF118" i="29" s="1"/>
  <c r="FL118" i="29" s="1"/>
  <c r="FR118" i="29" s="1"/>
  <c r="FX118" i="29" s="1"/>
  <c r="GD118" i="29" s="1"/>
  <c r="GJ118" i="29" s="1"/>
  <c r="GP118" i="29" s="1"/>
  <c r="GV118" i="29" s="1"/>
  <c r="AJ122" i="29"/>
  <c r="AP122" i="29" s="1"/>
  <c r="AV122" i="29" s="1"/>
  <c r="BB122" i="29" s="1"/>
  <c r="BH122" i="29" s="1"/>
  <c r="BN122" i="29" s="1"/>
  <c r="BT122" i="29" s="1"/>
  <c r="BZ122" i="29" s="1"/>
  <c r="CF122" i="29" s="1"/>
  <c r="CL122" i="29" s="1"/>
  <c r="CR122" i="29" s="1"/>
  <c r="CX122" i="29" s="1"/>
  <c r="DD122" i="29" s="1"/>
  <c r="DJ122" i="29" s="1"/>
  <c r="DP122" i="29" s="1"/>
  <c r="DV122" i="29" s="1"/>
  <c r="EB122" i="29" s="1"/>
  <c r="EH122" i="29" s="1"/>
  <c r="EN122" i="29" s="1"/>
  <c r="ET122" i="29" s="1"/>
  <c r="EZ122" i="29" s="1"/>
  <c r="FF122" i="29" s="1"/>
  <c r="FL122" i="29" s="1"/>
  <c r="FR122" i="29" s="1"/>
  <c r="FX122" i="29" s="1"/>
  <c r="GD122" i="29" s="1"/>
  <c r="GJ122" i="29" s="1"/>
  <c r="GP122" i="29" s="1"/>
  <c r="GV122" i="29" s="1"/>
  <c r="AJ124" i="29"/>
  <c r="AP124" i="29" s="1"/>
  <c r="AV124" i="29" s="1"/>
  <c r="BB124" i="29" s="1"/>
  <c r="BH124" i="29" s="1"/>
  <c r="BN124" i="29" s="1"/>
  <c r="BT124" i="29" s="1"/>
  <c r="BZ124" i="29" s="1"/>
  <c r="CF124" i="29" s="1"/>
  <c r="CL124" i="29" s="1"/>
  <c r="CR124" i="29" s="1"/>
  <c r="CX124" i="29" s="1"/>
  <c r="DD124" i="29" s="1"/>
  <c r="DJ124" i="29" s="1"/>
  <c r="DP124" i="29" s="1"/>
  <c r="DV124" i="29" s="1"/>
  <c r="EB124" i="29" s="1"/>
  <c r="EH124" i="29" s="1"/>
  <c r="EN124" i="29" s="1"/>
  <c r="ET124" i="29" s="1"/>
  <c r="EZ124" i="29" s="1"/>
  <c r="FF124" i="29" s="1"/>
  <c r="FL124" i="29" s="1"/>
  <c r="FR124" i="29" s="1"/>
  <c r="FX124" i="29" s="1"/>
  <c r="GD124" i="29" s="1"/>
  <c r="GJ124" i="29" s="1"/>
  <c r="GP124" i="29" s="1"/>
  <c r="GV124" i="29" s="1"/>
  <c r="AJ110" i="29"/>
  <c r="AP110" i="29" s="1"/>
  <c r="AV110" i="29" s="1"/>
  <c r="BB110" i="29" s="1"/>
  <c r="BH110" i="29" s="1"/>
  <c r="BN110" i="29" s="1"/>
  <c r="BT110" i="29" s="1"/>
  <c r="BZ110" i="29" s="1"/>
  <c r="CF110" i="29" s="1"/>
  <c r="CL110" i="29" s="1"/>
  <c r="CR110" i="29" s="1"/>
  <c r="CX110" i="29" s="1"/>
  <c r="DD110" i="29" s="1"/>
  <c r="DJ110" i="29" s="1"/>
  <c r="DP110" i="29" s="1"/>
  <c r="DV110" i="29" s="1"/>
  <c r="EB110" i="29" s="1"/>
  <c r="EH110" i="29" s="1"/>
  <c r="EN110" i="29" s="1"/>
  <c r="ET110" i="29" s="1"/>
  <c r="EZ110" i="29" s="1"/>
  <c r="FF110" i="29" s="1"/>
  <c r="FL110" i="29" s="1"/>
  <c r="FR110" i="29" s="1"/>
  <c r="FX110" i="29" s="1"/>
  <c r="GD110" i="29" s="1"/>
  <c r="GJ110" i="29" s="1"/>
  <c r="GP110" i="29" s="1"/>
  <c r="GV110" i="29" s="1"/>
  <c r="AB93" i="29" l="1"/>
  <c r="AD5" i="29"/>
  <c r="GJ3" i="29"/>
  <c r="AD93" i="29" l="1"/>
  <c r="AJ5" i="29"/>
  <c r="GP3" i="29"/>
  <c r="GV3" i="29" s="1"/>
  <c r="AJ93" i="29" l="1"/>
  <c r="AP5" i="29"/>
  <c r="AP93" i="29" l="1"/>
  <c r="AV5" i="29"/>
  <c r="AV93" i="29" l="1"/>
  <c r="BB5" i="29"/>
  <c r="BB93" i="29" l="1"/>
  <c r="BH5" i="29"/>
  <c r="BH93" i="29" l="1"/>
  <c r="BN5" i="29"/>
  <c r="BN93" i="29" l="1"/>
  <c r="BT5" i="29"/>
  <c r="BT93" i="29" l="1"/>
  <c r="BZ5" i="29"/>
  <c r="BZ93" i="29" l="1"/>
  <c r="CF5" i="29"/>
  <c r="CF93" i="29" l="1"/>
  <c r="CL5" i="29"/>
  <c r="CL93" i="29" l="1"/>
  <c r="CR5" i="29"/>
  <c r="CR93" i="29" l="1"/>
  <c r="CX5" i="29"/>
  <c r="CX93" i="29" l="1"/>
  <c r="DD5" i="29"/>
  <c r="DD93" i="29" l="1"/>
  <c r="DJ5" i="29"/>
  <c r="DJ93" i="29" l="1"/>
  <c r="DP5" i="29"/>
  <c r="DP93" i="29" l="1"/>
  <c r="DV5" i="29"/>
  <c r="DV93" i="29" l="1"/>
  <c r="EB5" i="29"/>
  <c r="EB93" i="29" l="1"/>
  <c r="EH5" i="29"/>
  <c r="EH93" i="29" l="1"/>
  <c r="EN5" i="29"/>
  <c r="EN93" i="29" l="1"/>
  <c r="ET5" i="29"/>
  <c r="ET93" i="29" l="1"/>
  <c r="EZ5" i="29"/>
  <c r="EZ93" i="29" l="1"/>
  <c r="FF5" i="29"/>
  <c r="FF93" i="29" l="1"/>
  <c r="FL5" i="29"/>
  <c r="FL93" i="29" l="1"/>
  <c r="FR5" i="29"/>
  <c r="FR93" i="29" l="1"/>
  <c r="FX5" i="29"/>
  <c r="FX93" i="29" l="1"/>
  <c r="FX138" i="29" s="1"/>
  <c r="GD5" i="29"/>
  <c r="GJ5" i="29" l="1"/>
  <c r="GD93" i="29"/>
  <c r="GD138" i="29" s="1"/>
  <c r="GP5" i="29" l="1"/>
  <c r="GJ93" i="29"/>
  <c r="GJ138" i="29" s="1"/>
  <c r="GP93" i="29" l="1"/>
  <c r="GP138" i="29" s="1"/>
  <c r="GV5" i="29"/>
  <c r="GV93" i="29" s="1"/>
  <c r="GV138" i="29" s="1"/>
</calcChain>
</file>

<file path=xl/comments1.xml><?xml version="1.0" encoding="utf-8"?>
<comments xmlns="http://schemas.openxmlformats.org/spreadsheetml/2006/main">
  <authors>
    <author>Aleksandr Golubev</author>
  </authors>
  <commentList>
    <comment ref="A2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Поставили новый счетчик. По старому показан1ия - 6. Прибавлять к текущим показаниям
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новые показания прибавлять к 6 (показания по старому счетчику)
</t>
        </r>
      </text>
    </comment>
    <comment ref="A58" authorId="0" shapeId="0">
      <text>
        <r>
          <rPr>
            <sz val="9"/>
            <color indexed="81"/>
            <rFont val="Tahoma"/>
            <family val="2"/>
            <charset val="204"/>
          </rPr>
          <t>бывший собст-к - Шевченко Александр Александрович</t>
        </r>
      </text>
    </comment>
    <comment ref="A70" authorId="0" shapeId="0">
      <text>
        <r>
          <rPr>
            <sz val="9"/>
            <color indexed="81"/>
            <rFont val="Tahoma"/>
            <family val="2"/>
            <charset val="204"/>
          </rPr>
          <t>Усиков платил 2 000</t>
        </r>
      </text>
    </comment>
    <comment ref="A81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  <comment ref="A101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Коробов А.Г.</t>
        </r>
      </text>
    </comment>
  </commentList>
</comments>
</file>

<file path=xl/sharedStrings.xml><?xml version="1.0" encoding="utf-8"?>
<sst xmlns="http://schemas.openxmlformats.org/spreadsheetml/2006/main" count="485" uniqueCount="227">
  <si>
    <r>
      <t xml:space="preserve">Показан.        28 Августа                 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2015г.</t>
    </r>
  </si>
  <si>
    <t>Сентябрь</t>
  </si>
  <si>
    <t>Октябрь</t>
  </si>
  <si>
    <t>Ноябрь</t>
  </si>
  <si>
    <t>Декабрь</t>
  </si>
  <si>
    <t>Расход, кВт</t>
  </si>
  <si>
    <t>Тариф</t>
  </si>
  <si>
    <t>итого к оплате, за месяц  руб.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</si>
  <si>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</si>
  <si>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</si>
  <si>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</si>
  <si>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</si>
  <si>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</si>
  <si>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</si>
  <si>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</si>
  <si>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</si>
  <si>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Январь 2017</t>
  </si>
  <si>
    <t>Февраль</t>
  </si>
  <si>
    <t>Март</t>
  </si>
  <si>
    <t>итог на 30.04.2017, руб. ("+" переплата, "-" недоимка)</t>
  </si>
  <si>
    <t>Апрель</t>
  </si>
  <si>
    <t>итог на 31.05.2017, руб. ("+" переплата, "-" недоимка)</t>
  </si>
  <si>
    <t>Оплачено по c 01.05.2017 по 31.05.2017</t>
  </si>
  <si>
    <t>Май</t>
  </si>
  <si>
    <t>Июнь</t>
  </si>
  <si>
    <t>итог на 30.06.2017, руб. ("+" переплата, "-" недоимка)</t>
  </si>
  <si>
    <t>Оплачено по c 01.06.2017 по 30.06.2017</t>
  </si>
  <si>
    <t>Июль</t>
  </si>
  <si>
    <t>Оплачено по c 01.07.2017 по 31.07.2017</t>
  </si>
  <si>
    <t>итог на 31.07.2017, руб. ("+" переплата, "-" недоимка)</t>
  </si>
  <si>
    <t>11.08.2017 будет отключен</t>
  </si>
  <si>
    <t>Август</t>
  </si>
  <si>
    <t>итого к оплате, за август, руб.</t>
  </si>
  <si>
    <t>Оплачено по c 01.08.2017 по 31.08.2017</t>
  </si>
  <si>
    <t>итог на 31.08.2017, руб. ("+" переплата, "-" недоимка)</t>
  </si>
  <si>
    <t>ФИО</t>
  </si>
  <si>
    <t>Золотарев Евгений Николаевич</t>
  </si>
  <si>
    <t>Скапишев Владимир Николаевич</t>
  </si>
  <si>
    <t>Пономарев Олег Олегович</t>
  </si>
  <si>
    <t>Кауров Виктор Владимирович
Каурова Оксана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</si>
  <si>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</si>
  <si>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</si>
  <si>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</si>
  <si>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</si>
  <si>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</si>
  <si>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</si>
  <si>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</si>
  <si>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</si>
  <si>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</si>
  <si>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</si>
  <si>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</si>
  <si>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</si>
  <si>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</si>
  <si>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</si>
  <si>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</si>
  <si>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</si>
  <si>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</si>
  <si>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Саланова Марина Сергеевна</t>
  </si>
  <si>
    <t>Чиквина Екатерина Васильевна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</si>
  <si>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</si>
  <si>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</si>
  <si>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</si>
  <si>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</si>
  <si>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 xml:space="preserve">Руденко Юрий Иванович
Наталия
</t>
  </si>
  <si>
    <t>Филимонова Людмила Анатольевна
Филимонов Дмитрий Борисович</t>
  </si>
  <si>
    <t>Науменко Николай Александрович</t>
  </si>
  <si>
    <t>Дмитриев Евгений Владимирович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</si>
  <si>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</si>
  <si>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</si>
  <si>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</si>
  <si>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Колчина Елена Борисовна</t>
  </si>
  <si>
    <t>Бас Татьяна Сергеевна</t>
  </si>
  <si>
    <t>Каталымова Ирина Петровна</t>
  </si>
  <si>
    <t>Тимошкин Евгений Юрьевич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</si>
  <si>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</si>
  <si>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</si>
  <si>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</si>
  <si>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</si>
  <si>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Акиншев Александр Иванович</t>
  </si>
  <si>
    <t>Голубева Юлия Сергеевна
Голубев Александр Николаевич</t>
  </si>
  <si>
    <t>Сумин Александр Геннадиевич</t>
  </si>
  <si>
    <t>Абрамцева Алена Семеновна</t>
  </si>
  <si>
    <t>Шумейко Ольга Вячеславовна</t>
  </si>
  <si>
    <t>Мушакова Людмила Александровна</t>
  </si>
  <si>
    <t>Гордина Эльвира Эльсуровна</t>
  </si>
  <si>
    <t>Савенков Павел Владимирович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</si>
  <si>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</si>
  <si>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</si>
  <si>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</si>
  <si>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</si>
  <si>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</si>
  <si>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</si>
  <si>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</si>
  <si>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</si>
  <si>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</si>
  <si>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Карцев Дмитрий Александрович
Крцева Яна Александровна</t>
  </si>
  <si>
    <t>Новиков Максим Павлович</t>
  </si>
  <si>
    <t>Потапкин Владимир Николаевич</t>
  </si>
  <si>
    <t>Сидорец Сергей Николаевич</t>
  </si>
  <si>
    <t>Писарюк Сергей Николаевич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</si>
  <si>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</si>
  <si>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</si>
  <si>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</si>
  <si>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</si>
  <si>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</si>
  <si>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</si>
  <si>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Хоружий Алексей Владимирович</t>
  </si>
  <si>
    <t>Глотова Елена Валентиновна</t>
  </si>
  <si>
    <t>Богданов Владислав Сергеевич</t>
  </si>
  <si>
    <t>Голиков Алексей Владимирович</t>
  </si>
  <si>
    <t>Кушникова Нина Александровна</t>
  </si>
  <si>
    <t>Ломакина Ксения Андреевна</t>
  </si>
  <si>
    <t>Балясникова Дина Вячеславовна</t>
  </si>
  <si>
    <t>итого к оплате, за сентябрь, руб.</t>
  </si>
  <si>
    <t>Оплачено по c 01.09.2017 по 30.09.2017</t>
  </si>
  <si>
    <t>итог на 30.09.2017, руб. ("+" переплата, "-" недоимка)</t>
  </si>
  <si>
    <t>Федюхина Ирина Вячеславовна</t>
  </si>
  <si>
    <t>Алябьев Андрей Геннадьевич</t>
  </si>
  <si>
    <t>Комышан Андрей Валентинович</t>
  </si>
  <si>
    <t>Стрельцова Юлия Юрьевна</t>
  </si>
  <si>
    <t>Сухорукова Ирина Владимировна</t>
  </si>
  <si>
    <t>Чиквиладзе Давид Анзорович</t>
  </si>
  <si>
    <t>итого к оплате, за октябрь, руб.</t>
  </si>
  <si>
    <t>Оплачено по c 01.10.2017 по 31.10.2017</t>
  </si>
  <si>
    <t>итог на 31.10.2017, руб. ("+" переплата, "-" недоимка)</t>
  </si>
  <si>
    <t>итого к оплате, за ноябрь, руб.</t>
  </si>
  <si>
    <t>Оплачено по c 01.11.2017 по 30.11.2017</t>
  </si>
  <si>
    <t>итог на 30.11.2017, руб. ("+" переплата, "-" недоимка)</t>
  </si>
  <si>
    <t>итог на 31.12.2017, руб. ("+" переплата, "-" недоимка)</t>
  </si>
  <si>
    <t>Конатар Душко</t>
  </si>
  <si>
    <t>итого к оплате, за декабрь, руб.</t>
  </si>
  <si>
    <t>Январь</t>
  </si>
  <si>
    <t>Оплачено по c 01.01.2018 по 31.01.2018</t>
  </si>
  <si>
    <t>Оплачено по c 01.12.2017 по 31.12.2017</t>
  </si>
  <si>
    <t>итог на 31.01.2018, руб. ("+" переплата, "-" недоимка)</t>
  </si>
  <si>
    <t>итого к оплате, за январь, руб.</t>
  </si>
  <si>
    <t>итого к оплате, за февраль, руб.</t>
  </si>
  <si>
    <t>Оплачено по c 01.02.2018 по 28.02.2018</t>
  </si>
  <si>
    <t>итог на 28.02.2018, руб. ("+" переплата, "-" недоимка)</t>
  </si>
  <si>
    <t>Щеголькова Татьяна Ивановна</t>
  </si>
  <si>
    <t>№ уч.</t>
  </si>
  <si>
    <t>итого к оплате, за март, руб.</t>
  </si>
  <si>
    <t>Оплачено по c 01.03.2018 по 31.03.2018</t>
  </si>
  <si>
    <t>итог на 31.03.2018, руб. ("+" переплата, "-" недоимка)</t>
  </si>
  <si>
    <t>Оплачено по c 01.04.2018 по 30.04.2018</t>
  </si>
  <si>
    <t>итог на 30.04.2018, руб. ("+" переплата, "-" недоимка)</t>
  </si>
  <si>
    <t>итого к оплате, за апрель, руб.</t>
  </si>
  <si>
    <t>Оплачено по c 01.05.2018 по 31.05.2018</t>
  </si>
  <si>
    <t>итог на 31.05.2018, руб. ("+" переплата, "-" недоимка)</t>
  </si>
  <si>
    <t>Микоян Светлана Людвиковна</t>
  </si>
  <si>
    <t>итого к оплате, за май, руб.</t>
  </si>
  <si>
    <t>Долгова Ирина Михайловна</t>
  </si>
  <si>
    <t>итого к оплате, за июнь, руб.</t>
  </si>
  <si>
    <t>Оплачено по c 01.06.2018 по 30.06.2018</t>
  </si>
  <si>
    <t>итог на 30.06.2018, руб. ("+" переплата, "-" недоимка)</t>
  </si>
  <si>
    <t>Оплачено по c 01.07.2018 по 31.07.2018</t>
  </si>
  <si>
    <t>итог на 31.07.2018, руб. ("+" переплата, "-" недоимка)</t>
  </si>
  <si>
    <t>итого к оплате, за июль, руб.</t>
  </si>
  <si>
    <t>Чигиринов Максим Владимирович</t>
  </si>
  <si>
    <t>Обыденов Андрей Николаевич Алина Иванюк</t>
  </si>
  <si>
    <t>Оплачено по c 01.08.2018 по 31.08.2018</t>
  </si>
  <si>
    <t>итог на 31.08.2018, руб. ("+" переплата, "-" недоимка)</t>
  </si>
  <si>
    <t>Андреев Максим</t>
  </si>
  <si>
    <t>Крайнов Владислав Александрович</t>
  </si>
  <si>
    <t>Захаркина Екатерина Викторовна</t>
  </si>
  <si>
    <t>Оплачено по c 01.09.2018 по 30.09.2018</t>
  </si>
  <si>
    <t>итог на 30.09.2018, руб. ("+" переплата, "-" недоимка)</t>
  </si>
  <si>
    <t>Жмурков Максим Сергеевич</t>
  </si>
  <si>
    <t>итого к оплате, за Октябрь, руб.</t>
  </si>
  <si>
    <t>Оплачено по c 01.10.2018 по 31.10.2018</t>
  </si>
  <si>
    <t>итог на 31.10.2018, руб. ("+" переплата, "-" недоимка)</t>
  </si>
  <si>
    <t>Оплачено по c 01.11.2018 по 30.11.2018</t>
  </si>
  <si>
    <t>итог на 30.11.2018, руб. ("+" переплата, "-" недоимка)</t>
  </si>
  <si>
    <t>итого к оплате, за Ноябрь, руб.</t>
  </si>
  <si>
    <t>Оплачено по c 01.12.2018 по 31.12.2018</t>
  </si>
  <si>
    <t>итог на 31.12.2018, руб. ("+" переплата, "-" недоимка)</t>
  </si>
  <si>
    <t>итого к оплате, за Декабрь, руб.</t>
  </si>
  <si>
    <t>Прямой договор с Мосэнергосбыт</t>
  </si>
  <si>
    <t>итого к оплате, за Январь, руб.</t>
  </si>
  <si>
    <t>Оплачено по c 01.01.2019 по 31.01.2019</t>
  </si>
  <si>
    <t>итог на 31.01.2019, руб. ("+" переплата, "-" недоимка)</t>
  </si>
  <si>
    <t>итого к оплате, за Февраль, руб.</t>
  </si>
  <si>
    <t>Оплачено по c 01.02.2019 по 28.02.2019</t>
  </si>
  <si>
    <t>итог на 28.02.2019, руб. ("+" переплата, "-" недоимка)</t>
  </si>
  <si>
    <t>Оплачено по c 01.03.2019 по 31.03.2019</t>
  </si>
  <si>
    <t>итог на 31.03.2019, руб. ("+" переплата, "-" недоимка)</t>
  </si>
  <si>
    <t>итого к оплате, за Март, руб.</t>
  </si>
  <si>
    <t>итого к оплате, за Апрель, руб.</t>
  </si>
  <si>
    <t>Оплачено по c 01.04.2019 по 30.04.2019</t>
  </si>
  <si>
    <t>итог на 30.04.2019, руб. ("+" переплата, "-" недоимка)</t>
  </si>
  <si>
    <t>итого к оплате, за Май, руб.</t>
  </si>
  <si>
    <t>Оплачено по c 01.05.2019 по 31.05.2019</t>
  </si>
  <si>
    <t>итог на 31.05.2019, руб. ("+" переплата, "-" недоимка)</t>
  </si>
  <si>
    <t>+</t>
  </si>
  <si>
    <t>итого к оплате, за Июнь, руб.</t>
  </si>
  <si>
    <t>Оплачено по c 01.06.2019 по 30.06.2019</t>
  </si>
  <si>
    <t>итог на 30.06.2019, руб. ("+" переплата, "-" недоимка)</t>
  </si>
  <si>
    <t>Северюхина Ольга Евгеньевна</t>
  </si>
  <si>
    <t>Романов Юрий Петрович</t>
  </si>
  <si>
    <t>Щербач Евгений Филимонович</t>
  </si>
  <si>
    <t>Котов Павел Фёдорович</t>
  </si>
  <si>
    <t>Анищук Юлия Викторовна</t>
  </si>
  <si>
    <t>Гальцев Александр Игоревич</t>
  </si>
  <si>
    <t>Тында Светлана Ивановна</t>
  </si>
  <si>
    <t>итого к оплате, за Июль, руб.</t>
  </si>
  <si>
    <t>Оплачено по c 01.07.2019 по 31.07.2019</t>
  </si>
  <si>
    <t>итог на 31.07.2019, руб. ("+" переплата, "-" недоимка)</t>
  </si>
  <si>
    <t>Ольховик Игорь Владимирович</t>
  </si>
  <si>
    <t>Орипова Нодира Олиджоновна</t>
  </si>
  <si>
    <t>Строганова Ольга Александровна</t>
  </si>
  <si>
    <t>Большакова Маргорита Ивановна (мать-Шевцова Юлия Сергеевна)</t>
  </si>
  <si>
    <t>Громова Татьяна Сергеевна/Усиков А.Ю.</t>
  </si>
  <si>
    <t>итого к оплате, за Август, руб.</t>
  </si>
  <si>
    <t>Оплачено по c 01.08.2019 по 31.08.2019</t>
  </si>
  <si>
    <t>итог на 31.08.2019, руб. ("+" переплата, "-" недоимка)</t>
  </si>
  <si>
    <t>Петров Илья Алексеевич</t>
  </si>
  <si>
    <t>Кузьмина Мария Ивановна</t>
  </si>
  <si>
    <t>итого к оплате, за Сентябрь, руб.</t>
  </si>
  <si>
    <t>Оплачено по c 01.09.2019 по 30.09.2019</t>
  </si>
  <si>
    <t>итог на 30.09.2019, руб. ("+" переплата, "-" недоимка)</t>
  </si>
  <si>
    <t>нет письма на зачет</t>
  </si>
  <si>
    <t>Щербаков Сергей Петрович</t>
  </si>
  <si>
    <t>Тюльпанова Лидия Александровна</t>
  </si>
  <si>
    <t>Сводная таблица СНТ "Ивушка" по электроэнергии на 31.10.2019</t>
  </si>
  <si>
    <t>Оплачено по c 01.10.2019 по 31.10.2019</t>
  </si>
  <si>
    <t>итог на 31.10.2019, руб. ("+" переплата, "-" недоимка)</t>
  </si>
  <si>
    <t>Шевцов Александр 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</si>
</sst>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MS Sans Serif"/>
      <family val="2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rgb="FF333333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name val="MS Sans Serif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282">
    <xf numFmtId="0" fontId="0" fillId="0" borderId="0" xfId="0"/>
    <xf numFmtId="0" fontId="0" fillId="0" borderId="0" xfId="0"/>
    <xf numFmtId="1" fontId="0" fillId="0" borderId="1" xfId="0" applyNumberForma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/>
    </xf>
    <xf numFmtId="0" fontId="0" fillId="0" borderId="4" xfId="0" applyFill="1" applyBorder="1"/>
    <xf numFmtId="4" fontId="2" fillId="7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2" fillId="7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2" fillId="8" borderId="5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/>
    </xf>
    <xf numFmtId="165" fontId="2" fillId="7" borderId="5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top" wrapText="1"/>
    </xf>
    <xf numFmtId="165" fontId="0" fillId="7" borderId="1" xfId="0" applyNumberFormat="1" applyFont="1" applyFill="1" applyBorder="1" applyAlignment="1">
      <alignment horizontal="center" vertical="center" wrapText="1"/>
    </xf>
    <xf numFmtId="165" fontId="5" fillId="3" borderId="7" xfId="1" applyNumberFormat="1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165" fontId="2" fillId="7" borderId="7" xfId="0" applyNumberFormat="1" applyFont="1" applyFill="1" applyBorder="1" applyAlignment="1">
      <alignment horizontal="center" vertical="center"/>
    </xf>
    <xf numFmtId="165" fontId="2" fillId="5" borderId="7" xfId="0" applyNumberFormat="1" applyFont="1" applyFill="1" applyBorder="1" applyAlignment="1">
      <alignment horizontal="center" vertical="center"/>
    </xf>
    <xf numFmtId="165" fontId="2" fillId="9" borderId="7" xfId="0" applyNumberFormat="1" applyFont="1" applyFill="1" applyBorder="1" applyAlignment="1">
      <alignment horizontal="center" vertical="center"/>
    </xf>
    <xf numFmtId="165" fontId="2" fillId="9" borderId="8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7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7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11" borderId="11" xfId="0" applyNumberFormat="1" applyFont="1" applyFill="1" applyBorder="1" applyAlignment="1">
      <alignment horizontal="center" vertical="center" wrapText="1"/>
    </xf>
    <xf numFmtId="0" fontId="0" fillId="12" borderId="12" xfId="0" applyNumberForma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164" fontId="5" fillId="7" borderId="1" xfId="1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 wrapText="1"/>
    </xf>
    <xf numFmtId="164" fontId="2" fillId="7" borderId="1" xfId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164" fontId="5" fillId="3" borderId="14" xfId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64" fontId="2" fillId="3" borderId="14" xfId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2" fillId="9" borderId="15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65" fontId="2" fillId="9" borderId="14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NumberForma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 wrapText="1"/>
    </xf>
    <xf numFmtId="0" fontId="0" fillId="13" borderId="12" xfId="0" applyNumberFormat="1" applyFill="1" applyBorder="1" applyAlignment="1">
      <alignment horizontal="center" vertical="center"/>
    </xf>
    <xf numFmtId="0" fontId="11" fillId="0" borderId="0" xfId="0" applyFont="1"/>
    <xf numFmtId="0" fontId="2" fillId="13" borderId="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65" fontId="2" fillId="5" borderId="14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8" borderId="12" xfId="0" applyNumberFormat="1" applyFill="1" applyBorder="1" applyAlignment="1">
      <alignment horizontal="center" vertical="center"/>
    </xf>
    <xf numFmtId="0" fontId="2" fillId="8" borderId="9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165" fontId="12" fillId="8" borderId="1" xfId="0" applyNumberFormat="1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4" fontId="0" fillId="8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165" fontId="2" fillId="8" borderId="7" xfId="0" applyNumberFormat="1" applyFont="1" applyFill="1" applyBorder="1" applyAlignment="1">
      <alignment horizontal="center" vertical="center"/>
    </xf>
    <xf numFmtId="165" fontId="11" fillId="8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8" borderId="1" xfId="0" applyFont="1" applyFill="1" applyBorder="1" applyAlignment="1">
      <alignment vertical="top" wrapText="1"/>
    </xf>
    <xf numFmtId="164" fontId="5" fillId="8" borderId="1" xfId="1" applyFont="1" applyFill="1" applyBorder="1" applyAlignment="1">
      <alignment horizontal="center" vertical="center" wrapText="1"/>
    </xf>
    <xf numFmtId="2" fontId="0" fillId="8" borderId="1" xfId="0" applyNumberForma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49" fontId="0" fillId="8" borderId="1" xfId="0" applyNumberFormat="1" applyFill="1" applyBorder="1" applyAlignment="1">
      <alignment horizontal="center" vertical="center" wrapText="1"/>
    </xf>
    <xf numFmtId="164" fontId="2" fillId="8" borderId="1" xfId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top" wrapText="1"/>
    </xf>
    <xf numFmtId="164" fontId="10" fillId="8" borderId="1" xfId="1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2" fontId="0" fillId="8" borderId="1" xfId="0" applyNumberFormat="1" applyFont="1" applyFill="1" applyBorder="1" applyAlignment="1">
      <alignment horizontal="center" vertical="center" wrapText="1"/>
    </xf>
    <xf numFmtId="49" fontId="0" fillId="8" borderId="1" xfId="0" applyNumberFormat="1" applyFont="1" applyFill="1" applyBorder="1" applyAlignment="1">
      <alignment horizontal="center" vertical="center" wrapText="1"/>
    </xf>
    <xf numFmtId="164" fontId="1" fillId="8" borderId="1" xfId="1" applyFont="1" applyFill="1" applyBorder="1" applyAlignment="1">
      <alignment horizontal="center" vertical="center" wrapText="1"/>
    </xf>
    <xf numFmtId="0" fontId="0" fillId="8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165" fontId="0" fillId="8" borderId="1" xfId="0" applyNumberFormat="1" applyFont="1" applyFill="1" applyBorder="1" applyAlignment="1">
      <alignment horizontal="center" vertical="center"/>
    </xf>
    <xf numFmtId="165" fontId="0" fillId="8" borderId="7" xfId="0" applyNumberFormat="1" applyFont="1" applyFill="1" applyBorder="1" applyAlignment="1">
      <alignment horizontal="center" vertical="center"/>
    </xf>
    <xf numFmtId="0" fontId="0" fillId="8" borderId="12" xfId="0" applyNumberFormat="1" applyFont="1" applyFill="1" applyBorder="1" applyAlignment="1">
      <alignment horizontal="center" vertical="center"/>
    </xf>
    <xf numFmtId="0" fontId="0" fillId="8" borderId="9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165" fontId="0" fillId="0" borderId="0" xfId="0" applyNumberFormat="1"/>
    <xf numFmtId="165" fontId="2" fillId="0" borderId="14" xfId="0" applyNumberFormat="1" applyFon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165" fontId="2" fillId="4" borderId="14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4" borderId="22" xfId="0" applyNumberFormat="1" applyFont="1" applyFill="1" applyBorder="1" applyAlignment="1">
      <alignment horizontal="center" vertical="center"/>
    </xf>
    <xf numFmtId="0" fontId="0" fillId="4" borderId="16" xfId="0" applyNumberFormat="1" applyFill="1" applyBorder="1" applyAlignment="1">
      <alignment horizontal="center" vertical="center"/>
    </xf>
    <xf numFmtId="0" fontId="2" fillId="4" borderId="21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165" fontId="0" fillId="4" borderId="14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vertical="top" wrapText="1"/>
    </xf>
    <xf numFmtId="0" fontId="11" fillId="8" borderId="1" xfId="0" applyFont="1" applyFill="1" applyBorder="1" applyAlignment="1">
      <alignment vertical="top" wrapText="1"/>
    </xf>
    <xf numFmtId="0" fontId="11" fillId="8" borderId="1" xfId="0" applyNumberFormat="1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/>
    </xf>
    <xf numFmtId="1" fontId="11" fillId="8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/>
    </xf>
    <xf numFmtId="4" fontId="11" fillId="8" borderId="1" xfId="0" applyNumberFormat="1" applyFont="1" applyFill="1" applyBorder="1" applyAlignment="1">
      <alignment horizontal="center"/>
    </xf>
    <xf numFmtId="165" fontId="0" fillId="8" borderId="0" xfId="0" applyNumberFormat="1" applyFill="1" applyAlignment="1">
      <alignment horizontal="center" vertical="center"/>
    </xf>
    <xf numFmtId="0" fontId="0" fillId="8" borderId="24" xfId="0" applyNumberFormat="1" applyFill="1" applyBorder="1" applyAlignment="1">
      <alignment horizontal="center" vertical="center"/>
    </xf>
    <xf numFmtId="0" fontId="0" fillId="8" borderId="25" xfId="0" applyNumberFormat="1" applyFill="1" applyBorder="1" applyAlignment="1">
      <alignment horizontal="center" vertical="center"/>
    </xf>
    <xf numFmtId="0" fontId="0" fillId="8" borderId="9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left" vertical="top" wrapText="1"/>
    </xf>
    <xf numFmtId="0" fontId="8" fillId="8" borderId="14" xfId="0" applyFont="1" applyFill="1" applyBorder="1" applyAlignment="1">
      <alignment horizontal="left" vertical="top" wrapText="1"/>
    </xf>
    <xf numFmtId="0" fontId="0" fillId="7" borderId="13" xfId="0" applyNumberFormat="1" applyFill="1" applyBorder="1" applyAlignment="1">
      <alignment horizontal="center" vertical="center"/>
    </xf>
    <xf numFmtId="0" fontId="0" fillId="7" borderId="16" xfId="0" applyNumberForma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center" vertical="center"/>
    </xf>
    <xf numFmtId="0" fontId="2" fillId="7" borderId="21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165" fontId="2" fillId="7" borderId="14" xfId="0" applyNumberFormat="1" applyFont="1" applyFill="1" applyBorder="1" applyAlignment="1">
      <alignment horizontal="center" vertical="center"/>
    </xf>
    <xf numFmtId="165" fontId="0" fillId="7" borderId="2" xfId="0" applyNumberFormat="1" applyFill="1" applyBorder="1" applyAlignment="1">
      <alignment horizontal="center" vertical="center"/>
    </xf>
    <xf numFmtId="165" fontId="0" fillId="7" borderId="14" xfId="0" applyNumberForma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8" borderId="26" xfId="0" applyNumberFormat="1" applyFill="1" applyBorder="1" applyAlignment="1">
      <alignment horizontal="center" vertical="center"/>
    </xf>
    <xf numFmtId="0" fontId="0" fillId="8" borderId="27" xfId="0" applyNumberFormat="1" applyFill="1" applyBorder="1" applyAlignment="1">
      <alignment horizontal="center" vertical="center"/>
    </xf>
    <xf numFmtId="0" fontId="0" fillId="8" borderId="10" xfId="0" applyNumberFormat="1" applyFill="1" applyBorder="1" applyAlignment="1">
      <alignment horizontal="center" vertical="center"/>
    </xf>
    <xf numFmtId="0" fontId="0" fillId="8" borderId="18" xfId="0" applyNumberFormat="1" applyFill="1" applyBorder="1" applyAlignment="1">
      <alignment horizontal="center" vertical="center"/>
    </xf>
    <xf numFmtId="0" fontId="0" fillId="8" borderId="19" xfId="0" applyNumberFormat="1" applyFill="1" applyBorder="1" applyAlignment="1">
      <alignment horizontal="center" vertical="center"/>
    </xf>
    <xf numFmtId="0" fontId="0" fillId="8" borderId="17" xfId="0" applyNumberFormat="1" applyFill="1" applyBorder="1" applyAlignment="1">
      <alignment horizontal="center" vertical="center"/>
    </xf>
    <xf numFmtId="165" fontId="0" fillId="8" borderId="2" xfId="0" applyNumberFormat="1" applyFill="1" applyBorder="1" applyAlignment="1">
      <alignment horizontal="center" vertical="center"/>
    </xf>
    <xf numFmtId="165" fontId="0" fillId="8" borderId="14" xfId="0" applyNumberFormat="1" applyFill="1" applyBorder="1" applyAlignment="1">
      <alignment horizontal="center" vertical="center"/>
    </xf>
    <xf numFmtId="0" fontId="0" fillId="8" borderId="13" xfId="0" applyNumberFormat="1" applyFill="1" applyBorder="1" applyAlignment="1">
      <alignment horizontal="center" vertical="center"/>
    </xf>
    <xf numFmtId="0" fontId="0" fillId="8" borderId="16" xfId="0" applyNumberFormat="1" applyFill="1" applyBorder="1" applyAlignment="1">
      <alignment horizontal="center" vertical="center"/>
    </xf>
    <xf numFmtId="165" fontId="2" fillId="8" borderId="2" xfId="0" applyNumberFormat="1" applyFont="1" applyFill="1" applyBorder="1" applyAlignment="1">
      <alignment horizontal="center" vertical="center"/>
    </xf>
    <xf numFmtId="165" fontId="2" fillId="8" borderId="14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W143"/>
  <sheetViews>
    <sheetView tabSelected="1" zoomScaleNormal="100" workbookViewId="0">
      <pane xSplit="186" ySplit="2" topLeftCell="GK40" activePane="bottomRight" state="frozen"/>
      <selection pane="topRight" activeCell="GE1" sqref="GE1"/>
      <selection pane="bottomLeft" activeCell="A3" sqref="A3"/>
      <selection pane="bottomRight" activeCell="GS9" sqref="GS9"/>
    </sheetView>
  </sheetViews>
  <sheetFormatPr defaultColWidth="8.85546875" defaultRowHeight="15.75" customHeight="1" x14ac:dyDescent="0.25"/>
  <cols>
    <col min="1" max="1" width="29.42578125" style="1" hidden="1" customWidth="1"/>
    <col min="2" max="2" width="5.140625" style="1" customWidth="1"/>
    <col min="3" max="3" width="26" style="1" hidden="1" customWidth="1"/>
    <col min="4" max="4" width="14.42578125" style="1" hidden="1" customWidth="1"/>
    <col min="5" max="5" width="13.7109375" style="1" hidden="1" customWidth="1"/>
    <col min="6" max="6" width="12.7109375" style="1" hidden="1" customWidth="1"/>
    <col min="7" max="7" width="12" style="1" hidden="1" customWidth="1"/>
    <col min="8" max="8" width="13" style="1" hidden="1" customWidth="1"/>
    <col min="9" max="9" width="11.7109375" style="1" hidden="1" customWidth="1"/>
    <col min="10" max="10" width="17.5703125" style="1" hidden="1" customWidth="1"/>
    <col min="11" max="11" width="14.5703125" style="1" hidden="1" customWidth="1"/>
    <col min="12" max="12" width="16.28515625" style="1" hidden="1" customWidth="1"/>
    <col min="13" max="13" width="13.7109375" style="1" hidden="1" customWidth="1"/>
    <col min="14" max="14" width="14.85546875" style="1" hidden="1" customWidth="1"/>
    <col min="15" max="15" width="14.7109375" style="1" hidden="1" customWidth="1"/>
    <col min="16" max="16" width="15.42578125" style="1" hidden="1" customWidth="1"/>
    <col min="17" max="17" width="13.7109375" style="1" hidden="1" customWidth="1"/>
    <col min="18" max="18" width="12.7109375" style="1" hidden="1" customWidth="1"/>
    <col min="19" max="19" width="12" style="1" hidden="1" customWidth="1"/>
    <col min="20" max="20" width="13" style="1" hidden="1" customWidth="1"/>
    <col min="21" max="21" width="16.28515625" style="1" hidden="1" customWidth="1"/>
    <col min="22" max="22" width="13" style="1" hidden="1" customWidth="1"/>
    <col min="23" max="23" width="10.140625" style="1" hidden="1" customWidth="1"/>
    <col min="24" max="24" width="11.85546875" style="1" hidden="1" customWidth="1"/>
    <col min="25" max="25" width="9.28515625" style="1" hidden="1" customWidth="1"/>
    <col min="26" max="26" width="15.42578125" style="1" hidden="1" customWidth="1"/>
    <col min="27" max="27" width="11" style="1" hidden="1" customWidth="1"/>
    <col min="28" max="28" width="16" style="1" hidden="1" customWidth="1"/>
    <col min="29" max="29" width="18.7109375" style="1" hidden="1" customWidth="1"/>
    <col min="30" max="30" width="26.7109375" style="1" hidden="1" customWidth="1"/>
    <col min="31" max="31" width="10.42578125" style="48" hidden="1" customWidth="1"/>
    <col min="32" max="32" width="15.42578125" style="34" hidden="1" customWidth="1"/>
    <col min="33" max="33" width="11" style="26" hidden="1" customWidth="1"/>
    <col min="34" max="34" width="20.42578125" style="51" hidden="1" customWidth="1"/>
    <col min="35" max="35" width="18.28515625" style="51" hidden="1" customWidth="1"/>
    <col min="36" max="36" width="26.7109375" style="55" hidden="1" customWidth="1"/>
    <col min="37" max="37" width="10.28515625" style="48" hidden="1" customWidth="1"/>
    <col min="38" max="38" width="15.42578125" style="34" hidden="1" customWidth="1"/>
    <col min="39" max="39" width="11" style="26" hidden="1" customWidth="1"/>
    <col min="40" max="40" width="20.42578125" style="51" hidden="1" customWidth="1"/>
    <col min="41" max="41" width="18.28515625" style="51" hidden="1" customWidth="1"/>
    <col min="42" max="42" width="24.5703125" style="55" hidden="1" customWidth="1"/>
    <col min="43" max="43" width="11" style="48" hidden="1" customWidth="1"/>
    <col min="44" max="44" width="15.42578125" style="34" hidden="1" customWidth="1"/>
    <col min="45" max="45" width="11" style="26" hidden="1" customWidth="1"/>
    <col min="46" max="46" width="20.42578125" style="51" hidden="1" customWidth="1"/>
    <col min="47" max="47" width="18.28515625" style="51" hidden="1" customWidth="1"/>
    <col min="48" max="48" width="26.7109375" style="55" hidden="1" customWidth="1"/>
    <col min="49" max="49" width="13.7109375" style="48" hidden="1" customWidth="1"/>
    <col min="50" max="50" width="15.42578125" style="34" hidden="1" customWidth="1"/>
    <col min="51" max="51" width="11" style="26" hidden="1" customWidth="1"/>
    <col min="52" max="52" width="19.28515625" style="51" hidden="1" customWidth="1"/>
    <col min="53" max="53" width="18.28515625" style="51" hidden="1" customWidth="1"/>
    <col min="54" max="54" width="26.7109375" style="55" hidden="1" customWidth="1"/>
    <col min="55" max="55" width="12.7109375" style="48" hidden="1" customWidth="1"/>
    <col min="56" max="56" width="15.42578125" style="34" hidden="1" customWidth="1"/>
    <col min="57" max="57" width="11" style="26" hidden="1" customWidth="1"/>
    <col min="58" max="58" width="18.140625" style="51" hidden="1" customWidth="1"/>
    <col min="59" max="59" width="18.28515625" style="51" hidden="1" customWidth="1"/>
    <col min="60" max="60" width="32.28515625" style="55" hidden="1" customWidth="1"/>
    <col min="61" max="61" width="12" style="48" hidden="1" customWidth="1"/>
    <col min="62" max="62" width="15.42578125" style="34" hidden="1" customWidth="1"/>
    <col min="63" max="63" width="11" style="26" hidden="1" customWidth="1"/>
    <col min="64" max="64" width="23.28515625" style="51" hidden="1" customWidth="1"/>
    <col min="65" max="65" width="18.28515625" style="51" hidden="1" customWidth="1"/>
    <col min="66" max="66" width="32.28515625" style="55" hidden="1" customWidth="1"/>
    <col min="67" max="67" width="13" style="48" hidden="1" customWidth="1"/>
    <col min="68" max="68" width="15.42578125" style="34" hidden="1" customWidth="1"/>
    <col min="69" max="69" width="11" style="26" hidden="1" customWidth="1"/>
    <col min="70" max="70" width="23.28515625" style="51" hidden="1" customWidth="1"/>
    <col min="71" max="71" width="18.28515625" style="51" hidden="1" customWidth="1"/>
    <col min="72" max="72" width="32.28515625" style="55" hidden="1" customWidth="1"/>
    <col min="73" max="73" width="11.7109375" style="48" hidden="1" customWidth="1"/>
    <col min="74" max="74" width="15.42578125" style="34" hidden="1" customWidth="1"/>
    <col min="75" max="75" width="11" style="26" hidden="1" customWidth="1"/>
    <col min="76" max="76" width="17" style="51" hidden="1" customWidth="1"/>
    <col min="77" max="77" width="18.28515625" style="51" hidden="1" customWidth="1"/>
    <col min="78" max="78" width="24.5703125" style="55" hidden="1" customWidth="1"/>
    <col min="79" max="79" width="13" style="48" hidden="1" customWidth="1"/>
    <col min="80" max="80" width="15.42578125" style="34" hidden="1" customWidth="1"/>
    <col min="81" max="81" width="11" style="26" hidden="1" customWidth="1"/>
    <col min="82" max="82" width="23.28515625" style="51" hidden="1" customWidth="1"/>
    <col min="83" max="83" width="18.28515625" style="51" hidden="1" customWidth="1"/>
    <col min="84" max="84" width="26.7109375" style="55" hidden="1" customWidth="1"/>
    <col min="85" max="85" width="10.140625" style="48" hidden="1" customWidth="1"/>
    <col min="86" max="86" width="15.42578125" style="34" hidden="1" customWidth="1"/>
    <col min="87" max="87" width="11" style="26" hidden="1" customWidth="1"/>
    <col min="88" max="88" width="15.7109375" style="51" hidden="1" customWidth="1"/>
    <col min="89" max="89" width="18.28515625" style="51" hidden="1" customWidth="1"/>
    <col min="90" max="90" width="32.28515625" style="55" hidden="1" customWidth="1"/>
    <col min="91" max="91" width="11.85546875" style="48" hidden="1" customWidth="1"/>
    <col min="92" max="92" width="15.42578125" style="34" hidden="1" customWidth="1"/>
    <col min="93" max="93" width="11" style="26" hidden="1" customWidth="1"/>
    <col min="94" max="94" width="23.28515625" style="51" hidden="1" customWidth="1"/>
    <col min="95" max="95" width="18.28515625" style="51" hidden="1" customWidth="1"/>
    <col min="96" max="96" width="32.28515625" style="55" hidden="1" customWidth="1"/>
    <col min="97" max="97" width="9.28515625" style="48" hidden="1" customWidth="1"/>
    <col min="98" max="98" width="15.42578125" style="34" hidden="1" customWidth="1"/>
    <col min="99" max="99" width="11" style="26" hidden="1" customWidth="1"/>
    <col min="100" max="100" width="15.7109375" style="51" hidden="1" customWidth="1"/>
    <col min="101" max="101" width="18.28515625" style="51" hidden="1" customWidth="1"/>
    <col min="102" max="102" width="32.28515625" style="55" hidden="1" customWidth="1"/>
    <col min="103" max="103" width="10.42578125" style="48" hidden="1" customWidth="1"/>
    <col min="104" max="104" width="15.42578125" style="34" hidden="1" customWidth="1"/>
    <col min="105" max="105" width="11" style="26" hidden="1" customWidth="1"/>
    <col min="106" max="106" width="15.7109375" style="51" hidden="1" customWidth="1"/>
    <col min="107" max="107" width="18.28515625" style="51" hidden="1" customWidth="1"/>
    <col min="108" max="108" width="32.28515625" style="55" hidden="1" customWidth="1"/>
    <col min="109" max="109" width="10.28515625" style="48" hidden="1" customWidth="1"/>
    <col min="110" max="110" width="15.42578125" style="34" hidden="1" customWidth="1"/>
    <col min="111" max="111" width="11" style="26" hidden="1" customWidth="1"/>
    <col min="112" max="112" width="15.7109375" style="51" hidden="1" customWidth="1"/>
    <col min="113" max="113" width="18.28515625" style="51" hidden="1" customWidth="1"/>
    <col min="114" max="114" width="32.28515625" style="55" hidden="1" customWidth="1"/>
    <col min="115" max="115" width="11" style="48" hidden="1" customWidth="1"/>
    <col min="116" max="116" width="15.42578125" style="34" hidden="1" customWidth="1"/>
    <col min="117" max="117" width="11" style="26" hidden="1" customWidth="1"/>
    <col min="118" max="118" width="20.42578125" style="51" hidden="1" customWidth="1"/>
    <col min="119" max="119" width="18.28515625" style="51" hidden="1" customWidth="1"/>
    <col min="120" max="120" width="28.28515625" style="55" hidden="1" customWidth="1"/>
    <col min="121" max="121" width="13.7109375" style="48" hidden="1" customWidth="1"/>
    <col min="122" max="122" width="15.42578125" style="34" hidden="1" customWidth="1"/>
    <col min="123" max="123" width="11" style="26" hidden="1" customWidth="1"/>
    <col min="124" max="124" width="19.28515625" style="51" hidden="1" customWidth="1"/>
    <col min="125" max="125" width="18.28515625" style="51" hidden="1" customWidth="1"/>
    <col min="126" max="126" width="28.28515625" style="55" hidden="1" customWidth="1"/>
    <col min="127" max="127" width="12.7109375" style="48" hidden="1" customWidth="1"/>
    <col min="128" max="128" width="15.42578125" style="34" hidden="1" customWidth="1"/>
    <col min="129" max="129" width="11" style="26" hidden="1" customWidth="1"/>
    <col min="130" max="130" width="23.28515625" style="51" hidden="1" customWidth="1"/>
    <col min="131" max="131" width="18.28515625" style="51" hidden="1" customWidth="1"/>
    <col min="132" max="132" width="20.42578125" style="55" hidden="1" customWidth="1"/>
    <col min="133" max="133" width="12" style="48" hidden="1" customWidth="1"/>
    <col min="134" max="134" width="15.42578125" style="34" hidden="1" customWidth="1"/>
    <col min="135" max="135" width="11" style="26" hidden="1" customWidth="1"/>
    <col min="136" max="136" width="20.5703125" style="51" hidden="1" customWidth="1"/>
    <col min="137" max="137" width="18.28515625" style="51" hidden="1" customWidth="1"/>
    <col min="138" max="138" width="21.5703125" style="55" hidden="1" customWidth="1"/>
    <col min="139" max="139" width="8.85546875" style="48" hidden="1" customWidth="1"/>
    <col min="140" max="140" width="8" style="34" hidden="1" customWidth="1"/>
    <col min="141" max="141" width="6.7109375" style="26" hidden="1" customWidth="1"/>
    <col min="142" max="142" width="12.7109375" style="51" hidden="1" customWidth="1"/>
    <col min="143" max="143" width="14.5703125" style="51" hidden="1" customWidth="1"/>
    <col min="144" max="144" width="17.7109375" style="55" hidden="1" customWidth="1"/>
    <col min="145" max="145" width="12.140625" style="48" hidden="1" customWidth="1"/>
    <col min="146" max="146" width="16" style="34" hidden="1" customWidth="1"/>
    <col min="147" max="147" width="11.28515625" style="26" hidden="1" customWidth="1"/>
    <col min="148" max="148" width="19.28515625" style="51" hidden="1" customWidth="1"/>
    <col min="149" max="149" width="18.85546875" style="51" hidden="1" customWidth="1"/>
    <col min="150" max="150" width="25.28515625" style="55" hidden="1" customWidth="1"/>
    <col min="151" max="151" width="13.5703125" style="48" hidden="1" customWidth="1"/>
    <col min="152" max="152" width="16" style="34" hidden="1" customWidth="1"/>
    <col min="153" max="153" width="11.28515625" style="26" hidden="1" customWidth="1"/>
    <col min="154" max="154" width="20.7109375" style="51" hidden="1" customWidth="1"/>
    <col min="155" max="155" width="18.85546875" style="51" hidden="1" customWidth="1"/>
    <col min="156" max="156" width="25.28515625" style="55" hidden="1" customWidth="1"/>
    <col min="157" max="157" width="10.42578125" style="48" hidden="1" customWidth="1"/>
    <col min="158" max="158" width="12.5703125" style="34" hidden="1" customWidth="1"/>
    <col min="159" max="159" width="11.28515625" style="26" hidden="1" customWidth="1"/>
    <col min="160" max="160" width="17" style="51" hidden="1" customWidth="1"/>
    <col min="161" max="161" width="18.85546875" style="51" hidden="1" customWidth="1"/>
    <col min="162" max="162" width="22.140625" style="55" hidden="1" customWidth="1"/>
    <col min="163" max="163" width="12.42578125" style="48" hidden="1" customWidth="1"/>
    <col min="164" max="164" width="12.5703125" style="34" hidden="1" customWidth="1"/>
    <col min="165" max="165" width="11.28515625" style="26" hidden="1" customWidth="1"/>
    <col min="166" max="166" width="22.42578125" style="51" hidden="1" customWidth="1"/>
    <col min="167" max="167" width="18.85546875" style="51" hidden="1" customWidth="1"/>
    <col min="168" max="168" width="29.42578125" style="55" hidden="1" customWidth="1"/>
    <col min="169" max="169" width="9.28515625" style="48" hidden="1" customWidth="1"/>
    <col min="170" max="170" width="15.42578125" style="34" hidden="1" customWidth="1"/>
    <col min="171" max="171" width="11" style="26" hidden="1" customWidth="1"/>
    <col min="172" max="172" width="20.42578125" style="51" hidden="1" customWidth="1"/>
    <col min="173" max="173" width="18.28515625" style="51" hidden="1" customWidth="1"/>
    <col min="174" max="174" width="21.5703125" style="55" hidden="1" customWidth="1"/>
    <col min="175" max="175" width="10.42578125" style="48" hidden="1" customWidth="1"/>
    <col min="176" max="176" width="15.42578125" style="34" hidden="1" customWidth="1"/>
    <col min="177" max="177" width="11" style="26" hidden="1" customWidth="1"/>
    <col min="178" max="178" width="13.7109375" style="51" hidden="1" customWidth="1"/>
    <col min="179" max="179" width="18.28515625" style="51" hidden="1" customWidth="1"/>
    <col min="180" max="180" width="26" style="55" hidden="1" customWidth="1"/>
    <col min="181" max="181" width="10.28515625" style="48" hidden="1" customWidth="1"/>
    <col min="182" max="182" width="15.42578125" style="34" hidden="1" customWidth="1"/>
    <col min="183" max="183" width="11" style="26" hidden="1" customWidth="1"/>
    <col min="184" max="184" width="15.7109375" style="51" hidden="1" customWidth="1"/>
    <col min="185" max="185" width="18.28515625" style="51" hidden="1" customWidth="1"/>
    <col min="186" max="186" width="13.28515625" style="55" hidden="1" customWidth="1"/>
    <col min="187" max="187" width="9" style="48" hidden="1" customWidth="1"/>
    <col min="188" max="188" width="15.42578125" style="34" hidden="1" customWidth="1"/>
    <col min="189" max="189" width="11" style="26" hidden="1" customWidth="1"/>
    <col min="190" max="190" width="20.42578125" style="51" hidden="1" customWidth="1"/>
    <col min="191" max="191" width="18.28515625" style="51" hidden="1" customWidth="1"/>
    <col min="192" max="192" width="17.7109375" style="55" hidden="1" customWidth="1"/>
    <col min="193" max="193" width="8.85546875" style="48"/>
    <col min="194" max="194" width="8" style="34" hidden="1" customWidth="1"/>
    <col min="195" max="195" width="6.28515625" style="26" hidden="1" customWidth="1"/>
    <col min="196" max="196" width="12.7109375" style="51" hidden="1" customWidth="1"/>
    <col min="197" max="197" width="13.28515625" style="51" hidden="1" customWidth="1"/>
    <col min="198" max="198" width="17.7109375" style="55" customWidth="1"/>
    <col min="199" max="199" width="8.85546875" style="48"/>
    <col min="200" max="200" width="8" style="34" bestFit="1" customWidth="1"/>
    <col min="201" max="201" width="6.28515625" style="26" customWidth="1"/>
    <col min="202" max="202" width="12.7109375" style="51" customWidth="1"/>
    <col min="203" max="203" width="13.28515625" style="51" customWidth="1"/>
    <col min="204" max="204" width="17.7109375" style="55" customWidth="1"/>
    <col min="205" max="206" width="0" style="1" hidden="1" customWidth="1"/>
    <col min="207" max="16384" width="8.85546875" style="1"/>
  </cols>
  <sheetData>
    <row r="1" spans="1:204" ht="15.75" customHeight="1" thickBot="1" x14ac:dyDescent="0.3">
      <c r="A1" s="248" t="s">
        <v>223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  <c r="FK1" s="248"/>
      <c r="FL1" s="248"/>
      <c r="FM1" s="248"/>
      <c r="FN1" s="248"/>
      <c r="FO1" s="248"/>
      <c r="FP1" s="248"/>
      <c r="FQ1" s="248"/>
      <c r="FR1" s="248"/>
      <c r="FS1" s="248"/>
      <c r="FT1" s="248"/>
      <c r="FU1" s="248"/>
      <c r="FV1" s="248"/>
      <c r="FW1" s="248"/>
      <c r="FX1" s="248"/>
      <c r="FY1" s="248"/>
      <c r="FZ1" s="248"/>
      <c r="GA1" s="248"/>
      <c r="GB1" s="248"/>
      <c r="GC1" s="248"/>
      <c r="GD1" s="248"/>
      <c r="GE1" s="248"/>
      <c r="GF1" s="248"/>
      <c r="GG1" s="248"/>
      <c r="GH1" s="248"/>
      <c r="GI1" s="248"/>
      <c r="GJ1" s="248"/>
      <c r="GK1" s="248"/>
      <c r="GL1" s="248"/>
      <c r="GM1" s="248"/>
      <c r="GN1" s="248"/>
      <c r="GO1" s="248"/>
      <c r="GP1" s="248"/>
      <c r="GQ1" s="248"/>
      <c r="GR1" s="248"/>
      <c r="GS1" s="248"/>
      <c r="GT1" s="248"/>
      <c r="GU1" s="248"/>
      <c r="GV1" s="248"/>
    </row>
    <row r="2" spans="1:204" s="11" customFormat="1" ht="62.25" customHeight="1" x14ac:dyDescent="0.25">
      <c r="A2" s="95" t="s">
        <v>35</v>
      </c>
      <c r="B2" s="9" t="s">
        <v>140</v>
      </c>
      <c r="C2" s="8" t="s">
        <v>19</v>
      </c>
      <c r="D2" s="9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</v>
      </c>
      <c r="R2" s="13" t="s">
        <v>2</v>
      </c>
      <c r="S2" s="13" t="s">
        <v>3</v>
      </c>
      <c r="T2" s="13" t="s">
        <v>4</v>
      </c>
      <c r="U2" s="13" t="s">
        <v>16</v>
      </c>
      <c r="V2" s="13" t="s">
        <v>17</v>
      </c>
      <c r="W2" s="13" t="s">
        <v>18</v>
      </c>
      <c r="X2" s="13" t="s">
        <v>20</v>
      </c>
      <c r="Y2" s="13" t="s">
        <v>23</v>
      </c>
      <c r="Z2" s="9" t="s">
        <v>5</v>
      </c>
      <c r="AA2" s="9" t="s">
        <v>6</v>
      </c>
      <c r="AB2" s="8" t="s">
        <v>7</v>
      </c>
      <c r="AC2" s="14" t="s">
        <v>22</v>
      </c>
      <c r="AD2" s="8" t="s">
        <v>21</v>
      </c>
      <c r="AE2" s="35" t="s">
        <v>24</v>
      </c>
      <c r="AF2" s="35" t="s">
        <v>5</v>
      </c>
      <c r="AG2" s="9" t="s">
        <v>6</v>
      </c>
      <c r="AH2" s="52" t="s">
        <v>7</v>
      </c>
      <c r="AI2" s="56" t="s">
        <v>26</v>
      </c>
      <c r="AJ2" s="52" t="s">
        <v>25</v>
      </c>
      <c r="AK2" s="35" t="s">
        <v>27</v>
      </c>
      <c r="AL2" s="35" t="s">
        <v>5</v>
      </c>
      <c r="AM2" s="9" t="s">
        <v>6</v>
      </c>
      <c r="AN2" s="52" t="s">
        <v>7</v>
      </c>
      <c r="AO2" s="56" t="s">
        <v>28</v>
      </c>
      <c r="AP2" s="52" t="s">
        <v>29</v>
      </c>
      <c r="AQ2" s="35" t="s">
        <v>31</v>
      </c>
      <c r="AR2" s="35" t="s">
        <v>5</v>
      </c>
      <c r="AS2" s="9" t="s">
        <v>6</v>
      </c>
      <c r="AT2" s="52" t="s">
        <v>32</v>
      </c>
      <c r="AU2" s="56" t="s">
        <v>33</v>
      </c>
      <c r="AV2" s="52" t="s">
        <v>34</v>
      </c>
      <c r="AW2" s="35" t="s">
        <v>1</v>
      </c>
      <c r="AX2" s="35" t="s">
        <v>5</v>
      </c>
      <c r="AY2" s="9" t="s">
        <v>6</v>
      </c>
      <c r="AZ2" s="52" t="s">
        <v>113</v>
      </c>
      <c r="BA2" s="56" t="s">
        <v>114</v>
      </c>
      <c r="BB2" s="117" t="s">
        <v>115</v>
      </c>
      <c r="BC2" s="133" t="s">
        <v>2</v>
      </c>
      <c r="BD2" s="123" t="s">
        <v>5</v>
      </c>
      <c r="BE2" s="9" t="s">
        <v>6</v>
      </c>
      <c r="BF2" s="52" t="s">
        <v>122</v>
      </c>
      <c r="BG2" s="56" t="s">
        <v>123</v>
      </c>
      <c r="BH2" s="117" t="s">
        <v>124</v>
      </c>
      <c r="BI2" s="133" t="s">
        <v>3</v>
      </c>
      <c r="BJ2" s="123" t="s">
        <v>5</v>
      </c>
      <c r="BK2" s="9" t="s">
        <v>6</v>
      </c>
      <c r="BL2" s="52" t="s">
        <v>125</v>
      </c>
      <c r="BM2" s="56" t="s">
        <v>126</v>
      </c>
      <c r="BN2" s="52" t="s">
        <v>127</v>
      </c>
      <c r="BO2" s="133" t="s">
        <v>4</v>
      </c>
      <c r="BP2" s="123" t="s">
        <v>5</v>
      </c>
      <c r="BQ2" s="9" t="s">
        <v>6</v>
      </c>
      <c r="BR2" s="52" t="s">
        <v>130</v>
      </c>
      <c r="BS2" s="56" t="s">
        <v>133</v>
      </c>
      <c r="BT2" s="52" t="s">
        <v>128</v>
      </c>
      <c r="BU2" s="133" t="s">
        <v>131</v>
      </c>
      <c r="BV2" s="123" t="s">
        <v>5</v>
      </c>
      <c r="BW2" s="9" t="s">
        <v>6</v>
      </c>
      <c r="BX2" s="52" t="s">
        <v>135</v>
      </c>
      <c r="BY2" s="56" t="s">
        <v>132</v>
      </c>
      <c r="BZ2" s="52" t="s">
        <v>134</v>
      </c>
      <c r="CA2" s="133" t="s">
        <v>17</v>
      </c>
      <c r="CB2" s="123" t="s">
        <v>5</v>
      </c>
      <c r="CC2" s="9" t="s">
        <v>6</v>
      </c>
      <c r="CD2" s="52" t="s">
        <v>136</v>
      </c>
      <c r="CE2" s="56" t="s">
        <v>137</v>
      </c>
      <c r="CF2" s="52" t="s">
        <v>138</v>
      </c>
      <c r="CG2" s="133" t="s">
        <v>18</v>
      </c>
      <c r="CH2" s="123" t="s">
        <v>5</v>
      </c>
      <c r="CI2" s="9" t="s">
        <v>6</v>
      </c>
      <c r="CJ2" s="52" t="s">
        <v>141</v>
      </c>
      <c r="CK2" s="56" t="s">
        <v>142</v>
      </c>
      <c r="CL2" s="52" t="s">
        <v>143</v>
      </c>
      <c r="CM2" s="133" t="s">
        <v>20</v>
      </c>
      <c r="CN2" s="123" t="s">
        <v>5</v>
      </c>
      <c r="CO2" s="9" t="s">
        <v>6</v>
      </c>
      <c r="CP2" s="52" t="s">
        <v>146</v>
      </c>
      <c r="CQ2" s="56" t="s">
        <v>144</v>
      </c>
      <c r="CR2" s="52" t="s">
        <v>145</v>
      </c>
      <c r="CS2" s="133" t="s">
        <v>23</v>
      </c>
      <c r="CT2" s="123" t="s">
        <v>5</v>
      </c>
      <c r="CU2" s="9" t="s">
        <v>6</v>
      </c>
      <c r="CV2" s="52" t="s">
        <v>150</v>
      </c>
      <c r="CW2" s="56" t="s">
        <v>147</v>
      </c>
      <c r="CX2" s="52" t="s">
        <v>148</v>
      </c>
      <c r="CY2" s="133" t="s">
        <v>24</v>
      </c>
      <c r="CZ2" s="123" t="s">
        <v>5</v>
      </c>
      <c r="DA2" s="9" t="s">
        <v>6</v>
      </c>
      <c r="DB2" s="52" t="s">
        <v>152</v>
      </c>
      <c r="DC2" s="56" t="s">
        <v>153</v>
      </c>
      <c r="DD2" s="52" t="s">
        <v>154</v>
      </c>
      <c r="DE2" s="133" t="s">
        <v>27</v>
      </c>
      <c r="DF2" s="123" t="s">
        <v>5</v>
      </c>
      <c r="DG2" s="9" t="s">
        <v>6</v>
      </c>
      <c r="DH2" s="52" t="s">
        <v>157</v>
      </c>
      <c r="DI2" s="56" t="s">
        <v>155</v>
      </c>
      <c r="DJ2" s="52" t="s">
        <v>156</v>
      </c>
      <c r="DK2" s="133" t="s">
        <v>31</v>
      </c>
      <c r="DL2" s="123" t="s">
        <v>5</v>
      </c>
      <c r="DM2" s="9" t="s">
        <v>6</v>
      </c>
      <c r="DN2" s="52" t="s">
        <v>32</v>
      </c>
      <c r="DO2" s="56" t="s">
        <v>160</v>
      </c>
      <c r="DP2" s="52" t="s">
        <v>161</v>
      </c>
      <c r="DQ2" s="133" t="s">
        <v>1</v>
      </c>
      <c r="DR2" s="123" t="s">
        <v>5</v>
      </c>
      <c r="DS2" s="9" t="s">
        <v>6</v>
      </c>
      <c r="DT2" s="52" t="s">
        <v>113</v>
      </c>
      <c r="DU2" s="56" t="s">
        <v>165</v>
      </c>
      <c r="DV2" s="52" t="s">
        <v>166</v>
      </c>
      <c r="DW2" s="133" t="s">
        <v>2</v>
      </c>
      <c r="DX2" s="123" t="s">
        <v>5</v>
      </c>
      <c r="DY2" s="9" t="s">
        <v>6</v>
      </c>
      <c r="DZ2" s="52" t="s">
        <v>168</v>
      </c>
      <c r="EA2" s="56" t="s">
        <v>169</v>
      </c>
      <c r="EB2" s="52" t="s">
        <v>170</v>
      </c>
      <c r="EC2" s="133" t="s">
        <v>3</v>
      </c>
      <c r="ED2" s="123" t="s">
        <v>5</v>
      </c>
      <c r="EE2" s="9" t="s">
        <v>6</v>
      </c>
      <c r="EF2" s="52" t="s">
        <v>173</v>
      </c>
      <c r="EG2" s="56" t="s">
        <v>171</v>
      </c>
      <c r="EH2" s="52" t="s">
        <v>172</v>
      </c>
      <c r="EI2" s="133" t="s">
        <v>4</v>
      </c>
      <c r="EJ2" s="123" t="s">
        <v>5</v>
      </c>
      <c r="EK2" s="9" t="s">
        <v>6</v>
      </c>
      <c r="EL2" s="52" t="s">
        <v>176</v>
      </c>
      <c r="EM2" s="56" t="s">
        <v>174</v>
      </c>
      <c r="EN2" s="52" t="s">
        <v>175</v>
      </c>
      <c r="EO2" s="133" t="s">
        <v>131</v>
      </c>
      <c r="EP2" s="123" t="s">
        <v>5</v>
      </c>
      <c r="EQ2" s="9" t="s">
        <v>6</v>
      </c>
      <c r="ER2" s="52" t="s">
        <v>178</v>
      </c>
      <c r="ES2" s="56" t="s">
        <v>179</v>
      </c>
      <c r="ET2" s="52" t="s">
        <v>180</v>
      </c>
      <c r="EU2" s="133" t="s">
        <v>17</v>
      </c>
      <c r="EV2" s="123" t="s">
        <v>5</v>
      </c>
      <c r="EW2" s="9" t="s">
        <v>6</v>
      </c>
      <c r="EX2" s="52" t="s">
        <v>181</v>
      </c>
      <c r="EY2" s="56" t="s">
        <v>182</v>
      </c>
      <c r="EZ2" s="52" t="s">
        <v>183</v>
      </c>
      <c r="FA2" s="133" t="s">
        <v>18</v>
      </c>
      <c r="FB2" s="123" t="s">
        <v>5</v>
      </c>
      <c r="FC2" s="9" t="s">
        <v>6</v>
      </c>
      <c r="FD2" s="52" t="s">
        <v>186</v>
      </c>
      <c r="FE2" s="56" t="s">
        <v>184</v>
      </c>
      <c r="FF2" s="52" t="s">
        <v>185</v>
      </c>
      <c r="FG2" s="133" t="s">
        <v>20</v>
      </c>
      <c r="FH2" s="123" t="s">
        <v>5</v>
      </c>
      <c r="FI2" s="9" t="s">
        <v>6</v>
      </c>
      <c r="FJ2" s="52" t="s">
        <v>187</v>
      </c>
      <c r="FK2" s="56" t="s">
        <v>188</v>
      </c>
      <c r="FL2" s="52" t="s">
        <v>189</v>
      </c>
      <c r="FM2" s="133" t="s">
        <v>23</v>
      </c>
      <c r="FN2" s="123" t="s">
        <v>5</v>
      </c>
      <c r="FO2" s="9" t="s">
        <v>6</v>
      </c>
      <c r="FP2" s="52" t="s">
        <v>190</v>
      </c>
      <c r="FQ2" s="56" t="s">
        <v>191</v>
      </c>
      <c r="FR2" s="52" t="s">
        <v>192</v>
      </c>
      <c r="FS2" s="133" t="s">
        <v>24</v>
      </c>
      <c r="FT2" s="123" t="s">
        <v>5</v>
      </c>
      <c r="FU2" s="9" t="s">
        <v>6</v>
      </c>
      <c r="FV2" s="52" t="s">
        <v>194</v>
      </c>
      <c r="FW2" s="56" t="s">
        <v>195</v>
      </c>
      <c r="FX2" s="52" t="s">
        <v>196</v>
      </c>
      <c r="FY2" s="133" t="s">
        <v>27</v>
      </c>
      <c r="FZ2" s="123" t="s">
        <v>5</v>
      </c>
      <c r="GA2" s="9" t="s">
        <v>6</v>
      </c>
      <c r="GB2" s="52" t="s">
        <v>204</v>
      </c>
      <c r="GC2" s="56" t="s">
        <v>205</v>
      </c>
      <c r="GD2" s="52" t="s">
        <v>206</v>
      </c>
      <c r="GE2" s="133" t="s">
        <v>31</v>
      </c>
      <c r="GF2" s="123" t="s">
        <v>5</v>
      </c>
      <c r="GG2" s="9" t="s">
        <v>6</v>
      </c>
      <c r="GH2" s="52" t="s">
        <v>212</v>
      </c>
      <c r="GI2" s="56" t="s">
        <v>213</v>
      </c>
      <c r="GJ2" s="52" t="s">
        <v>214</v>
      </c>
      <c r="GK2" s="133" t="s">
        <v>1</v>
      </c>
      <c r="GL2" s="123" t="s">
        <v>5</v>
      </c>
      <c r="GM2" s="9" t="s">
        <v>6</v>
      </c>
      <c r="GN2" s="52" t="s">
        <v>217</v>
      </c>
      <c r="GO2" s="56" t="s">
        <v>218</v>
      </c>
      <c r="GP2" s="52" t="s">
        <v>219</v>
      </c>
      <c r="GQ2" s="133" t="s">
        <v>2</v>
      </c>
      <c r="GR2" s="123" t="s">
        <v>5</v>
      </c>
      <c r="GS2" s="9" t="s">
        <v>6</v>
      </c>
      <c r="GT2" s="52" t="s">
        <v>168</v>
      </c>
      <c r="GU2" s="56" t="s">
        <v>224</v>
      </c>
      <c r="GV2" s="52" t="s">
        <v>225</v>
      </c>
    </row>
    <row r="3" spans="1:204" ht="15.6" customHeight="1" x14ac:dyDescent="0.25">
      <c r="A3" s="96" t="s">
        <v>199</v>
      </c>
      <c r="B3" s="28">
        <v>1</v>
      </c>
      <c r="C3" s="8"/>
      <c r="D3" s="9"/>
      <c r="E3" s="10"/>
      <c r="F3" s="10"/>
      <c r="G3" s="10"/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8"/>
      <c r="Y3" s="8"/>
      <c r="Z3" s="9"/>
      <c r="AA3" s="9"/>
      <c r="AB3" s="8"/>
      <c r="AC3" s="14"/>
      <c r="AD3" s="8"/>
      <c r="AE3" s="49"/>
      <c r="AF3" s="36">
        <f t="shared" ref="AF3:AF56" si="0">AE3-Y3</f>
        <v>0</v>
      </c>
      <c r="AG3" s="27"/>
      <c r="AH3" s="53"/>
      <c r="AI3" s="53"/>
      <c r="AJ3" s="37"/>
      <c r="AK3" s="49"/>
      <c r="AL3" s="36">
        <f t="shared" ref="AL3:AL56" si="1">AK3-AE3</f>
        <v>0</v>
      </c>
      <c r="AM3" s="27"/>
      <c r="AN3" s="53"/>
      <c r="AO3" s="53"/>
      <c r="AP3" s="37"/>
      <c r="AQ3" s="49"/>
      <c r="AR3" s="36">
        <f t="shared" ref="AR3:AR56" si="2">AQ3-AK3</f>
        <v>0</v>
      </c>
      <c r="AS3" s="27"/>
      <c r="AT3" s="53"/>
      <c r="AU3" s="53"/>
      <c r="AV3" s="37"/>
      <c r="AW3" s="49"/>
      <c r="AX3" s="36">
        <f t="shared" ref="AX3:AX56" si="3">AW3-AQ3</f>
        <v>0</v>
      </c>
      <c r="AY3" s="27"/>
      <c r="AZ3" s="53"/>
      <c r="BA3" s="53"/>
      <c r="BB3" s="118"/>
      <c r="BC3" s="128"/>
      <c r="BD3" s="124">
        <f t="shared" ref="BD3:BD56" si="4">BC3-AW3</f>
        <v>0</v>
      </c>
      <c r="BE3" s="27"/>
      <c r="BF3" s="53"/>
      <c r="BG3" s="53"/>
      <c r="BH3" s="118"/>
      <c r="BI3" s="128"/>
      <c r="BJ3" s="124">
        <f t="shared" ref="BJ3:BJ56" si="5">BI3-BC3</f>
        <v>0</v>
      </c>
      <c r="BK3" s="27"/>
      <c r="BL3" s="53"/>
      <c r="BM3" s="53"/>
      <c r="BN3" s="37"/>
      <c r="BO3" s="128"/>
      <c r="BP3" s="124">
        <f t="shared" ref="BP3:BP56" si="6">BO3-BI3</f>
        <v>0</v>
      </c>
      <c r="BQ3" s="27"/>
      <c r="BR3" s="53"/>
      <c r="BS3" s="53"/>
      <c r="BT3" s="37"/>
      <c r="BU3" s="128"/>
      <c r="BV3" s="124">
        <f t="shared" ref="BV3:BV56" si="7">BU3-BO3</f>
        <v>0</v>
      </c>
      <c r="BW3" s="27"/>
      <c r="BX3" s="53"/>
      <c r="BY3" s="53"/>
      <c r="BZ3" s="37"/>
      <c r="CA3" s="128"/>
      <c r="CB3" s="124">
        <f t="shared" ref="CB3:CB56" si="8">CA3-BU3</f>
        <v>0</v>
      </c>
      <c r="CC3" s="27"/>
      <c r="CD3" s="53"/>
      <c r="CE3" s="53"/>
      <c r="CF3" s="37"/>
      <c r="CG3" s="128"/>
      <c r="CH3" s="124">
        <f t="shared" ref="CH3:CH56" si="9">CG3-CA3</f>
        <v>0</v>
      </c>
      <c r="CI3" s="27"/>
      <c r="CJ3" s="53"/>
      <c r="CK3" s="53"/>
      <c r="CL3" s="37"/>
      <c r="CM3" s="128"/>
      <c r="CN3" s="124">
        <f t="shared" ref="CN3:CN56" si="10">CM3-CG3</f>
        <v>0</v>
      </c>
      <c r="CO3" s="27"/>
      <c r="CP3" s="53"/>
      <c r="CQ3" s="53"/>
      <c r="CR3" s="37"/>
      <c r="CS3" s="128"/>
      <c r="CT3" s="124">
        <f t="shared" ref="CT3:CT56" si="11">CS3-CM3</f>
        <v>0</v>
      </c>
      <c r="CU3" s="27"/>
      <c r="CV3" s="53"/>
      <c r="CW3" s="53"/>
      <c r="CX3" s="37"/>
      <c r="CY3" s="128"/>
      <c r="CZ3" s="124">
        <f t="shared" ref="CZ3:CZ56" si="12">CY3-CS3</f>
        <v>0</v>
      </c>
      <c r="DA3" s="27"/>
      <c r="DB3" s="53"/>
      <c r="DC3" s="53"/>
      <c r="DD3" s="37"/>
      <c r="DE3" s="128"/>
      <c r="DF3" s="124">
        <f t="shared" ref="DF3:DF56" si="13">DE3-CY3</f>
        <v>0</v>
      </c>
      <c r="DG3" s="27"/>
      <c r="DH3" s="53"/>
      <c r="DI3" s="53"/>
      <c r="DJ3" s="37"/>
      <c r="DK3" s="128"/>
      <c r="DL3" s="124">
        <f t="shared" ref="DL3:DL56" si="14">DK3-DE3</f>
        <v>0</v>
      </c>
      <c r="DM3" s="27"/>
      <c r="DN3" s="53"/>
      <c r="DO3" s="53"/>
      <c r="DP3" s="37"/>
      <c r="DQ3" s="128"/>
      <c r="DR3" s="124">
        <f t="shared" ref="DR3:DR56" si="15">DQ3-DK3</f>
        <v>0</v>
      </c>
      <c r="DS3" s="27"/>
      <c r="DT3" s="53"/>
      <c r="DU3" s="53"/>
      <c r="DV3" s="37"/>
      <c r="DW3" s="128"/>
      <c r="DX3" s="124">
        <f t="shared" ref="DX3:DX56" si="16">DW3-DQ3</f>
        <v>0</v>
      </c>
      <c r="DY3" s="27"/>
      <c r="DZ3" s="53"/>
      <c r="EA3" s="53"/>
      <c r="EB3" s="37"/>
      <c r="EC3" s="128"/>
      <c r="ED3" s="124">
        <f t="shared" ref="ED3:ED56" si="17">EC3-DW3</f>
        <v>0</v>
      </c>
      <c r="EE3" s="27"/>
      <c r="EF3" s="53"/>
      <c r="EG3" s="53"/>
      <c r="EH3" s="37"/>
      <c r="EI3" s="128"/>
      <c r="EJ3" s="124">
        <f t="shared" ref="EJ3:EJ56" si="18">EI3-EC3</f>
        <v>0</v>
      </c>
      <c r="EK3" s="27"/>
      <c r="EL3" s="53"/>
      <c r="EM3" s="53"/>
      <c r="EN3" s="37"/>
      <c r="EO3" s="128"/>
      <c r="EP3" s="124">
        <f t="shared" ref="EP3:EP18" si="19">EO3-EI3</f>
        <v>0</v>
      </c>
      <c r="EQ3" s="27"/>
      <c r="ER3" s="53"/>
      <c r="ES3" s="53"/>
      <c r="ET3" s="37"/>
      <c r="EU3" s="128"/>
      <c r="EV3" s="124">
        <f t="shared" ref="EV3:EV18" si="20">EU3-EO3</f>
        <v>0</v>
      </c>
      <c r="EW3" s="27"/>
      <c r="EX3" s="53"/>
      <c r="EY3" s="53"/>
      <c r="EZ3" s="37"/>
      <c r="FA3" s="128"/>
      <c r="FB3" s="124">
        <f t="shared" ref="FB3:FB18" si="21">FA3-EU3</f>
        <v>0</v>
      </c>
      <c r="FC3" s="27"/>
      <c r="FD3" s="53"/>
      <c r="FE3" s="53"/>
      <c r="FF3" s="37"/>
      <c r="FG3" s="128"/>
      <c r="FH3" s="124">
        <f t="shared" ref="FH3:FH18" si="22">FG3-FA3</f>
        <v>0</v>
      </c>
      <c r="FI3" s="27"/>
      <c r="FJ3" s="53"/>
      <c r="FK3" s="53"/>
      <c r="FL3" s="37"/>
      <c r="FM3" s="128"/>
      <c r="FN3" s="124">
        <f t="shared" ref="FN3:FN18" si="23">FM3-FG3</f>
        <v>0</v>
      </c>
      <c r="FO3" s="27"/>
      <c r="FP3" s="53"/>
      <c r="FQ3" s="53"/>
      <c r="FR3" s="37"/>
      <c r="FS3" s="128"/>
      <c r="FT3" s="124">
        <f t="shared" ref="FT3:FT18" si="24">FS3-FM3</f>
        <v>0</v>
      </c>
      <c r="FU3" s="27">
        <v>5.38</v>
      </c>
      <c r="FV3" s="53"/>
      <c r="FW3" s="53"/>
      <c r="FX3" s="37"/>
      <c r="FY3" s="128">
        <v>9</v>
      </c>
      <c r="FZ3" s="124">
        <f t="shared" ref="FZ3:FZ18" si="25">FY3-FS3</f>
        <v>9</v>
      </c>
      <c r="GA3" s="27">
        <v>5.56</v>
      </c>
      <c r="GB3" s="59">
        <f t="shared" ref="GB3:GB6" si="26">GA3*FZ3</f>
        <v>50.04</v>
      </c>
      <c r="GC3" s="53"/>
      <c r="GD3" s="58">
        <f t="shared" ref="GD3:GD34" si="27">GC3-GB3+FX3</f>
        <v>-50.04</v>
      </c>
      <c r="GE3" s="128">
        <v>9</v>
      </c>
      <c r="GF3" s="124">
        <f t="shared" ref="GF3:GF18" si="28">GE3-FY3</f>
        <v>0</v>
      </c>
      <c r="GG3" s="27">
        <v>5.56</v>
      </c>
      <c r="GH3" s="59">
        <f t="shared" ref="GH3" si="29">GG3*GF3</f>
        <v>0</v>
      </c>
      <c r="GI3" s="53"/>
      <c r="GJ3" s="58">
        <f t="shared" ref="GJ3" si="30">GI3-GH3+GD3</f>
        <v>-50.04</v>
      </c>
      <c r="GK3" s="128">
        <v>10</v>
      </c>
      <c r="GL3" s="124">
        <f t="shared" ref="GL3:GL18" si="31">GK3-GE3</f>
        <v>1</v>
      </c>
      <c r="GM3" s="27">
        <v>5.56</v>
      </c>
      <c r="GN3" s="59">
        <f t="shared" ref="GN3" si="32">GM3*GL3</f>
        <v>5.56</v>
      </c>
      <c r="GO3" s="53">
        <v>900</v>
      </c>
      <c r="GP3" s="110">
        <f t="shared" ref="GP3" si="33">GO3-GN3+GJ3</f>
        <v>844.40000000000009</v>
      </c>
      <c r="GQ3" s="128">
        <v>11</v>
      </c>
      <c r="GR3" s="124">
        <f t="shared" ref="GR3:GR18" si="34">GQ3-GK3</f>
        <v>1</v>
      </c>
      <c r="GS3" s="27">
        <v>5.56</v>
      </c>
      <c r="GT3" s="59">
        <f t="shared" ref="GT3" si="35">GS3*GR3</f>
        <v>5.56</v>
      </c>
      <c r="GU3" s="53"/>
      <c r="GV3" s="110">
        <f t="shared" ref="GV3" si="36">GU3-GT3+GP3</f>
        <v>838.84000000000015</v>
      </c>
    </row>
    <row r="4" spans="1:204" ht="15.6" hidden="1" customHeight="1" x14ac:dyDescent="0.25">
      <c r="A4" s="9"/>
      <c r="B4" s="9">
        <v>2</v>
      </c>
      <c r="C4" s="8"/>
      <c r="D4" s="9"/>
      <c r="E4" s="10"/>
      <c r="F4" s="10"/>
      <c r="G4" s="10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8"/>
      <c r="Y4" s="8"/>
      <c r="Z4" s="9"/>
      <c r="AA4" s="9"/>
      <c r="AB4" s="8"/>
      <c r="AC4" s="14"/>
      <c r="AD4" s="8"/>
      <c r="AE4" s="49"/>
      <c r="AF4" s="36">
        <f t="shared" si="0"/>
        <v>0</v>
      </c>
      <c r="AG4" s="27"/>
      <c r="AH4" s="53"/>
      <c r="AI4" s="53"/>
      <c r="AJ4" s="37"/>
      <c r="AK4" s="49"/>
      <c r="AL4" s="36">
        <f t="shared" si="1"/>
        <v>0</v>
      </c>
      <c r="AM4" s="27"/>
      <c r="AN4" s="53"/>
      <c r="AO4" s="53"/>
      <c r="AP4" s="37"/>
      <c r="AQ4" s="49"/>
      <c r="AR4" s="36">
        <f t="shared" si="2"/>
        <v>0</v>
      </c>
      <c r="AS4" s="27"/>
      <c r="AT4" s="53"/>
      <c r="AU4" s="53"/>
      <c r="AV4" s="37"/>
      <c r="AW4" s="49"/>
      <c r="AX4" s="36">
        <f t="shared" si="3"/>
        <v>0</v>
      </c>
      <c r="AY4" s="27"/>
      <c r="AZ4" s="53"/>
      <c r="BA4" s="53"/>
      <c r="BB4" s="118"/>
      <c r="BC4" s="128"/>
      <c r="BD4" s="124">
        <f t="shared" si="4"/>
        <v>0</v>
      </c>
      <c r="BE4" s="27"/>
      <c r="BF4" s="53"/>
      <c r="BG4" s="53"/>
      <c r="BH4" s="118"/>
      <c r="BI4" s="128"/>
      <c r="BJ4" s="124">
        <f t="shared" si="5"/>
        <v>0</v>
      </c>
      <c r="BK4" s="27"/>
      <c r="BL4" s="53"/>
      <c r="BM4" s="53"/>
      <c r="BN4" s="37"/>
      <c r="BO4" s="128"/>
      <c r="BP4" s="124">
        <f t="shared" si="6"/>
        <v>0</v>
      </c>
      <c r="BQ4" s="27"/>
      <c r="BR4" s="53"/>
      <c r="BS4" s="53"/>
      <c r="BT4" s="37"/>
      <c r="BU4" s="128"/>
      <c r="BV4" s="124">
        <f t="shared" si="7"/>
        <v>0</v>
      </c>
      <c r="BW4" s="27"/>
      <c r="BX4" s="53"/>
      <c r="BY4" s="53"/>
      <c r="BZ4" s="37"/>
      <c r="CA4" s="128"/>
      <c r="CB4" s="124">
        <f t="shared" si="8"/>
        <v>0</v>
      </c>
      <c r="CC4" s="27"/>
      <c r="CD4" s="53"/>
      <c r="CE4" s="53"/>
      <c r="CF4" s="37"/>
      <c r="CG4" s="128"/>
      <c r="CH4" s="124">
        <f t="shared" si="9"/>
        <v>0</v>
      </c>
      <c r="CI4" s="27"/>
      <c r="CJ4" s="53"/>
      <c r="CK4" s="53"/>
      <c r="CL4" s="37"/>
      <c r="CM4" s="128"/>
      <c r="CN4" s="124">
        <f t="shared" si="10"/>
        <v>0</v>
      </c>
      <c r="CO4" s="27"/>
      <c r="CP4" s="53"/>
      <c r="CQ4" s="53"/>
      <c r="CR4" s="59"/>
      <c r="CS4" s="128"/>
      <c r="CT4" s="124">
        <f t="shared" si="11"/>
        <v>0</v>
      </c>
      <c r="CU4" s="27"/>
      <c r="CV4" s="53"/>
      <c r="CW4" s="53"/>
      <c r="CX4" s="59"/>
      <c r="CY4" s="128"/>
      <c r="CZ4" s="124">
        <f t="shared" si="12"/>
        <v>0</v>
      </c>
      <c r="DA4" s="27"/>
      <c r="DB4" s="53"/>
      <c r="DC4" s="53"/>
      <c r="DD4" s="59"/>
      <c r="DE4" s="128"/>
      <c r="DF4" s="124">
        <f t="shared" si="13"/>
        <v>0</v>
      </c>
      <c r="DG4" s="27"/>
      <c r="DH4" s="53"/>
      <c r="DI4" s="53"/>
      <c r="DJ4" s="59"/>
      <c r="DK4" s="128"/>
      <c r="DL4" s="124">
        <f t="shared" si="14"/>
        <v>0</v>
      </c>
      <c r="DM4" s="27"/>
      <c r="DN4" s="53"/>
      <c r="DO4" s="53"/>
      <c r="DP4" s="59"/>
      <c r="DQ4" s="128"/>
      <c r="DR4" s="124">
        <f t="shared" si="15"/>
        <v>0</v>
      </c>
      <c r="DS4" s="27"/>
      <c r="DT4" s="53"/>
      <c r="DU4" s="53"/>
      <c r="DV4" s="59"/>
      <c r="DW4" s="128"/>
      <c r="DX4" s="124">
        <f t="shared" si="16"/>
        <v>0</v>
      </c>
      <c r="DY4" s="27"/>
      <c r="DZ4" s="53"/>
      <c r="EA4" s="53"/>
      <c r="EB4" s="59"/>
      <c r="EC4" s="128"/>
      <c r="ED4" s="124">
        <f t="shared" si="17"/>
        <v>0</v>
      </c>
      <c r="EE4" s="27"/>
      <c r="EF4" s="53"/>
      <c r="EG4" s="53"/>
      <c r="EH4" s="59"/>
      <c r="EI4" s="128"/>
      <c r="EJ4" s="124">
        <f t="shared" si="18"/>
        <v>0</v>
      </c>
      <c r="EK4" s="27"/>
      <c r="EL4" s="53"/>
      <c r="EM4" s="53"/>
      <c r="EN4" s="59"/>
      <c r="EO4" s="128"/>
      <c r="EP4" s="124">
        <f t="shared" si="19"/>
        <v>0</v>
      </c>
      <c r="EQ4" s="27"/>
      <c r="ER4" s="53"/>
      <c r="ES4" s="53"/>
      <c r="ET4" s="59"/>
      <c r="EU4" s="128"/>
      <c r="EV4" s="124">
        <f t="shared" si="20"/>
        <v>0</v>
      </c>
      <c r="EW4" s="27"/>
      <c r="EX4" s="53"/>
      <c r="EY4" s="53"/>
      <c r="EZ4" s="59"/>
      <c r="FA4" s="128"/>
      <c r="FB4" s="124">
        <f t="shared" si="21"/>
        <v>0</v>
      </c>
      <c r="FC4" s="27"/>
      <c r="FD4" s="53"/>
      <c r="FE4" s="53"/>
      <c r="FF4" s="59"/>
      <c r="FG4" s="128"/>
      <c r="FH4" s="124">
        <f t="shared" si="22"/>
        <v>0</v>
      </c>
      <c r="FI4" s="27"/>
      <c r="FJ4" s="53"/>
      <c r="FK4" s="53"/>
      <c r="FL4" s="59"/>
      <c r="FM4" s="128"/>
      <c r="FN4" s="124">
        <f t="shared" si="23"/>
        <v>0</v>
      </c>
      <c r="FO4" s="27"/>
      <c r="FP4" s="53"/>
      <c r="FQ4" s="53"/>
      <c r="FR4" s="59"/>
      <c r="FS4" s="128"/>
      <c r="FT4" s="124">
        <f t="shared" si="24"/>
        <v>0</v>
      </c>
      <c r="FU4" s="27">
        <v>5.38</v>
      </c>
      <c r="FV4" s="53"/>
      <c r="FW4" s="53"/>
      <c r="FX4" s="59"/>
      <c r="FY4" s="128"/>
      <c r="FZ4" s="124">
        <f t="shared" si="25"/>
        <v>0</v>
      </c>
      <c r="GA4" s="27"/>
      <c r="GB4" s="53"/>
      <c r="GC4" s="53"/>
      <c r="GD4" s="59">
        <v>0</v>
      </c>
      <c r="GE4" s="128"/>
      <c r="GF4" s="124">
        <f t="shared" si="28"/>
        <v>0</v>
      </c>
      <c r="GG4" s="27"/>
      <c r="GH4" s="53"/>
      <c r="GI4" s="53"/>
      <c r="GJ4" s="59">
        <v>0</v>
      </c>
      <c r="GK4" s="128"/>
      <c r="GL4" s="124">
        <f t="shared" si="31"/>
        <v>0</v>
      </c>
      <c r="GM4" s="27"/>
      <c r="GN4" s="53"/>
      <c r="GO4" s="53"/>
      <c r="GP4" s="59">
        <v>0</v>
      </c>
      <c r="GQ4" s="128"/>
      <c r="GR4" s="124">
        <f t="shared" si="34"/>
        <v>0</v>
      </c>
      <c r="GS4" s="27"/>
      <c r="GT4" s="53"/>
      <c r="GU4" s="53"/>
      <c r="GV4" s="59">
        <v>0</v>
      </c>
    </row>
    <row r="5" spans="1:204" ht="15.6" customHeight="1" x14ac:dyDescent="0.25">
      <c r="A5" s="96" t="s">
        <v>38</v>
      </c>
      <c r="B5" s="5">
        <v>5</v>
      </c>
      <c r="C5" s="23">
        <v>230.38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>
        <v>2</v>
      </c>
      <c r="Q5" s="2">
        <v>2</v>
      </c>
      <c r="R5" s="2">
        <v>2</v>
      </c>
      <c r="S5" s="2">
        <v>2</v>
      </c>
      <c r="T5" s="2">
        <v>2</v>
      </c>
      <c r="U5" s="2">
        <v>2</v>
      </c>
      <c r="V5" s="2">
        <v>2</v>
      </c>
      <c r="W5" s="2">
        <v>2</v>
      </c>
      <c r="X5" s="2">
        <v>2</v>
      </c>
      <c r="Y5" s="2">
        <v>2</v>
      </c>
      <c r="Z5" s="20">
        <f>Y5-X5</f>
        <v>0</v>
      </c>
      <c r="AA5" s="21">
        <v>4.8099999999999996</v>
      </c>
      <c r="AB5" s="22">
        <f t="shared" ref="AB5:AB87" si="37">Z5*AA5</f>
        <v>0</v>
      </c>
      <c r="AC5" s="22"/>
      <c r="AD5" s="23">
        <f>C5+AC5-AB5</f>
        <v>230.38</v>
      </c>
      <c r="AE5" s="49">
        <v>2</v>
      </c>
      <c r="AF5" s="36">
        <f t="shared" si="0"/>
        <v>0</v>
      </c>
      <c r="AG5" s="27">
        <v>4.8099999999999996</v>
      </c>
      <c r="AH5" s="37">
        <f t="shared" ref="AH5:AH58" si="38">AG5*AF5</f>
        <v>0</v>
      </c>
      <c r="AI5" s="53"/>
      <c r="AJ5" s="37">
        <f t="shared" ref="AJ5:AJ58" si="39">AI5-AH5+AD5</f>
        <v>230.38</v>
      </c>
      <c r="AK5" s="49">
        <v>2</v>
      </c>
      <c r="AL5" s="36">
        <f t="shared" si="1"/>
        <v>0</v>
      </c>
      <c r="AM5" s="27">
        <v>5.04</v>
      </c>
      <c r="AN5" s="37">
        <f t="shared" ref="AN5:AN58" si="40">AM5*AL5</f>
        <v>0</v>
      </c>
      <c r="AO5" s="53"/>
      <c r="AP5" s="59">
        <f t="shared" ref="AP5:AP58" si="41">AO5-AN5+AJ5</f>
        <v>230.38</v>
      </c>
      <c r="AQ5" s="49">
        <v>2.76</v>
      </c>
      <c r="AR5" s="36">
        <f t="shared" si="2"/>
        <v>0.75999999999999979</v>
      </c>
      <c r="AS5" s="27">
        <v>5.04</v>
      </c>
      <c r="AT5" s="37">
        <f t="shared" ref="AT5:AT58" si="42">AS5*AR5</f>
        <v>3.8303999999999991</v>
      </c>
      <c r="AU5" s="53"/>
      <c r="AV5" s="110">
        <f t="shared" ref="AV5:AV28" si="43">AU5-AT5+AP5</f>
        <v>226.5496</v>
      </c>
      <c r="AW5" s="49">
        <v>3</v>
      </c>
      <c r="AX5" s="36">
        <f t="shared" si="3"/>
        <v>0.24000000000000021</v>
      </c>
      <c r="AY5" s="27">
        <v>5.04</v>
      </c>
      <c r="AZ5" s="37">
        <f t="shared" ref="AZ5:AZ18" si="44">AY5*AX5</f>
        <v>1.2096000000000011</v>
      </c>
      <c r="BA5" s="53"/>
      <c r="BB5" s="121">
        <f t="shared" ref="BB5:BB28" si="45">BA5-AZ5+AV5</f>
        <v>225.34</v>
      </c>
      <c r="BC5" s="130">
        <v>3</v>
      </c>
      <c r="BD5" s="126">
        <f t="shared" si="4"/>
        <v>0</v>
      </c>
      <c r="BE5" s="27">
        <v>5.04</v>
      </c>
      <c r="BF5" s="37">
        <f t="shared" ref="BF5:BF18" si="46">BE5*BD5</f>
        <v>0</v>
      </c>
      <c r="BG5" s="53"/>
      <c r="BH5" s="121">
        <f t="shared" ref="BH5:BH28" si="47">BG5-BF5+BB5</f>
        <v>225.34</v>
      </c>
      <c r="BI5" s="130">
        <v>7</v>
      </c>
      <c r="BJ5" s="126">
        <f t="shared" si="5"/>
        <v>4</v>
      </c>
      <c r="BK5" s="27">
        <v>5.04</v>
      </c>
      <c r="BL5" s="37">
        <f t="shared" ref="BL5:BL18" si="48">BK5*BJ5</f>
        <v>20.16</v>
      </c>
      <c r="BM5" s="53"/>
      <c r="BN5" s="110">
        <f t="shared" ref="BN5:BN28" si="49">BM5-BL5+BH5</f>
        <v>205.18</v>
      </c>
      <c r="BO5" s="130">
        <v>7</v>
      </c>
      <c r="BP5" s="126">
        <f t="shared" si="6"/>
        <v>0</v>
      </c>
      <c r="BQ5" s="27">
        <v>5.04</v>
      </c>
      <c r="BR5" s="37">
        <f t="shared" ref="BR5:BR18" si="50">BQ5*BP5</f>
        <v>0</v>
      </c>
      <c r="BS5" s="53"/>
      <c r="BT5" s="110">
        <f t="shared" ref="BT5:BT33" si="51">BS5-BR5+BN5</f>
        <v>205.18</v>
      </c>
      <c r="BU5" s="130">
        <v>7</v>
      </c>
      <c r="BV5" s="126">
        <f t="shared" si="7"/>
        <v>0</v>
      </c>
      <c r="BW5" s="27">
        <v>5.04</v>
      </c>
      <c r="BX5" s="37">
        <f t="shared" ref="BX5:BX18" si="52">BW5*BV5</f>
        <v>0</v>
      </c>
      <c r="BY5" s="53"/>
      <c r="BZ5" s="110">
        <f t="shared" ref="BZ5:BZ33" si="53">BY5-BX5+BT5</f>
        <v>205.18</v>
      </c>
      <c r="CA5" s="130">
        <v>7</v>
      </c>
      <c r="CB5" s="126">
        <f t="shared" si="8"/>
        <v>0</v>
      </c>
      <c r="CC5" s="18">
        <v>5.04</v>
      </c>
      <c r="CD5" s="59">
        <f t="shared" ref="CD5:CD18" si="54">CC5*CB5</f>
        <v>0</v>
      </c>
      <c r="CE5" s="105"/>
      <c r="CF5" s="110">
        <f t="shared" ref="CF5:CF33" si="55">CE5-CD5+BZ5</f>
        <v>205.18</v>
      </c>
      <c r="CG5" s="130">
        <v>7</v>
      </c>
      <c r="CH5" s="126">
        <f t="shared" si="9"/>
        <v>0</v>
      </c>
      <c r="CI5" s="18">
        <v>5.04</v>
      </c>
      <c r="CJ5" s="59">
        <f t="shared" ref="CJ5:CJ18" si="56">CI5*CH5</f>
        <v>0</v>
      </c>
      <c r="CK5" s="105"/>
      <c r="CL5" s="110">
        <f t="shared" ref="CL5:CL33" si="57">CK5-CJ5+CF5</f>
        <v>205.18</v>
      </c>
      <c r="CM5" s="130">
        <v>7</v>
      </c>
      <c r="CN5" s="126">
        <f t="shared" si="10"/>
        <v>0</v>
      </c>
      <c r="CO5" s="18">
        <v>5.04</v>
      </c>
      <c r="CP5" s="59">
        <f t="shared" ref="CP5:CP18" si="58">CO5*CN5</f>
        <v>0</v>
      </c>
      <c r="CQ5" s="105"/>
      <c r="CR5" s="110">
        <f t="shared" ref="CR5:CR33" si="59">CQ5-CP5+CL5</f>
        <v>205.18</v>
      </c>
      <c r="CS5" s="130">
        <v>7</v>
      </c>
      <c r="CT5" s="126">
        <f t="shared" si="11"/>
        <v>0</v>
      </c>
      <c r="CU5" s="18">
        <v>5.04</v>
      </c>
      <c r="CV5" s="59">
        <f t="shared" ref="CV5:CV18" si="60">CU5*CT5</f>
        <v>0</v>
      </c>
      <c r="CW5" s="105"/>
      <c r="CX5" s="110">
        <f t="shared" ref="CX5:CX33" si="61">CW5-CV5+CR5</f>
        <v>205.18</v>
      </c>
      <c r="CY5" s="130">
        <v>7</v>
      </c>
      <c r="CZ5" s="126">
        <f t="shared" si="12"/>
        <v>0</v>
      </c>
      <c r="DA5" s="18">
        <v>5.04</v>
      </c>
      <c r="DB5" s="59">
        <f t="shared" ref="DB5:DB18" si="62">DA5*CZ5</f>
        <v>0</v>
      </c>
      <c r="DC5" s="105"/>
      <c r="DD5" s="110">
        <f t="shared" ref="DD5:DD33" si="63">DC5-DB5+CX5</f>
        <v>205.18</v>
      </c>
      <c r="DE5" s="130">
        <v>7</v>
      </c>
      <c r="DF5" s="126">
        <f t="shared" si="13"/>
        <v>0</v>
      </c>
      <c r="DG5" s="27">
        <v>5.29</v>
      </c>
      <c r="DH5" s="59">
        <f t="shared" ref="DH5:DH18" si="64">DG5*DF5</f>
        <v>0</v>
      </c>
      <c r="DI5" s="105"/>
      <c r="DJ5" s="110">
        <f t="shared" ref="DJ5:DJ33" si="65">DI5-DH5+DD5</f>
        <v>205.18</v>
      </c>
      <c r="DK5" s="130">
        <v>8</v>
      </c>
      <c r="DL5" s="126">
        <f t="shared" si="14"/>
        <v>1</v>
      </c>
      <c r="DM5" s="27">
        <v>5.29</v>
      </c>
      <c r="DN5" s="59">
        <f t="shared" ref="DN5:DN18" si="66">DM5*DL5</f>
        <v>5.29</v>
      </c>
      <c r="DO5" s="105"/>
      <c r="DP5" s="110">
        <f t="shared" ref="DP5:DP33" si="67">DO5-DN5+DJ5</f>
        <v>199.89000000000001</v>
      </c>
      <c r="DQ5" s="130">
        <v>8</v>
      </c>
      <c r="DR5" s="126">
        <f t="shared" si="15"/>
        <v>0</v>
      </c>
      <c r="DS5" s="27">
        <v>5.29</v>
      </c>
      <c r="DT5" s="59">
        <f t="shared" ref="DT5:DT18" si="68">DS5*DR5</f>
        <v>0</v>
      </c>
      <c r="DU5" s="105"/>
      <c r="DV5" s="110">
        <f t="shared" ref="DV5:DV33" si="69">DU5-DT5+DP5</f>
        <v>199.89000000000001</v>
      </c>
      <c r="DW5" s="130">
        <v>10</v>
      </c>
      <c r="DX5" s="126">
        <f t="shared" si="16"/>
        <v>2</v>
      </c>
      <c r="DY5" s="27">
        <v>5.29</v>
      </c>
      <c r="DZ5" s="59">
        <f t="shared" ref="DZ5:DZ18" si="70">DY5*DX5</f>
        <v>10.58</v>
      </c>
      <c r="EA5" s="105"/>
      <c r="EB5" s="110">
        <f t="shared" ref="EB5:EB33" si="71">EA5-DZ5+DV5</f>
        <v>189.31</v>
      </c>
      <c r="EC5" s="130">
        <v>10</v>
      </c>
      <c r="ED5" s="126">
        <f t="shared" si="17"/>
        <v>0</v>
      </c>
      <c r="EE5" s="27">
        <v>5.29</v>
      </c>
      <c r="EF5" s="59">
        <f t="shared" ref="EF5:EF18" si="72">EE5*ED5</f>
        <v>0</v>
      </c>
      <c r="EG5" s="105"/>
      <c r="EH5" s="110">
        <f t="shared" ref="EH5:EH33" si="73">EG5-EF5+EB5</f>
        <v>189.31</v>
      </c>
      <c r="EI5" s="130">
        <v>10</v>
      </c>
      <c r="EJ5" s="126">
        <f t="shared" si="18"/>
        <v>0</v>
      </c>
      <c r="EK5" s="27">
        <v>5.29</v>
      </c>
      <c r="EL5" s="59">
        <f t="shared" ref="EL5:EL18" si="74">EK5*EJ5</f>
        <v>0</v>
      </c>
      <c r="EM5" s="105"/>
      <c r="EN5" s="110">
        <f t="shared" ref="EN5:EN33" si="75">EM5-EL5+EH5</f>
        <v>189.31</v>
      </c>
      <c r="EO5" s="130">
        <v>10</v>
      </c>
      <c r="EP5" s="126">
        <f t="shared" si="19"/>
        <v>0</v>
      </c>
      <c r="EQ5" s="27">
        <v>5.38</v>
      </c>
      <c r="ER5" s="59">
        <f t="shared" ref="ER5:ER6" si="76">EQ5*EP5</f>
        <v>0</v>
      </c>
      <c r="ES5" s="105"/>
      <c r="ET5" s="110">
        <f t="shared" ref="ET5:ET33" si="77">ES5-ER5+EN5</f>
        <v>189.31</v>
      </c>
      <c r="EU5" s="130">
        <v>10</v>
      </c>
      <c r="EV5" s="126">
        <f t="shared" si="20"/>
        <v>0</v>
      </c>
      <c r="EW5" s="27">
        <v>5.38</v>
      </c>
      <c r="EX5" s="59">
        <f t="shared" ref="EX5:EX6" si="78">EW5*EV5</f>
        <v>0</v>
      </c>
      <c r="EY5" s="105"/>
      <c r="EZ5" s="110">
        <f t="shared" ref="EZ5:EZ33" si="79">EY5-EX5+ET5</f>
        <v>189.31</v>
      </c>
      <c r="FA5" s="130">
        <v>10</v>
      </c>
      <c r="FB5" s="126">
        <f t="shared" si="21"/>
        <v>0</v>
      </c>
      <c r="FC5" s="27">
        <v>5.38</v>
      </c>
      <c r="FD5" s="59">
        <f t="shared" ref="FD5:FD6" si="80">FC5*FB5</f>
        <v>0</v>
      </c>
      <c r="FE5" s="105"/>
      <c r="FF5" s="110">
        <f t="shared" ref="FF5:FF33" si="81">FE5-FD5+EZ5</f>
        <v>189.31</v>
      </c>
      <c r="FG5" s="130">
        <v>10</v>
      </c>
      <c r="FH5" s="126">
        <f t="shared" si="22"/>
        <v>0</v>
      </c>
      <c r="FI5" s="27">
        <v>5.38</v>
      </c>
      <c r="FJ5" s="59">
        <f t="shared" ref="FJ5:FJ6" si="82">FI5*FH5</f>
        <v>0</v>
      </c>
      <c r="FK5" s="105"/>
      <c r="FL5" s="110">
        <f t="shared" ref="FL5:FL33" si="83">FK5-FJ5+FF5</f>
        <v>189.31</v>
      </c>
      <c r="FM5" s="130">
        <v>10</v>
      </c>
      <c r="FN5" s="126">
        <f t="shared" si="23"/>
        <v>0</v>
      </c>
      <c r="FO5" s="27">
        <v>5.38</v>
      </c>
      <c r="FP5" s="59">
        <f t="shared" ref="FP5:FP6" si="84">FO5*FN5</f>
        <v>0</v>
      </c>
      <c r="FQ5" s="105"/>
      <c r="FR5" s="110">
        <f t="shared" ref="FR5:FR33" si="85">FQ5-FP5+FL5</f>
        <v>189.31</v>
      </c>
      <c r="FS5" s="130">
        <v>10</v>
      </c>
      <c r="FT5" s="126">
        <f t="shared" si="24"/>
        <v>0</v>
      </c>
      <c r="FU5" s="27">
        <v>5.38</v>
      </c>
      <c r="FV5" s="59">
        <f t="shared" ref="FV5:FV6" si="86">FU5*FT5</f>
        <v>0</v>
      </c>
      <c r="FW5" s="105"/>
      <c r="FX5" s="110">
        <f t="shared" ref="FX5:FX33" si="87">FW5-FV5+FR5</f>
        <v>189.31</v>
      </c>
      <c r="FY5" s="130">
        <v>10</v>
      </c>
      <c r="FZ5" s="126">
        <f t="shared" si="25"/>
        <v>0</v>
      </c>
      <c r="GA5" s="27">
        <v>5.56</v>
      </c>
      <c r="GB5" s="59">
        <f t="shared" si="26"/>
        <v>0</v>
      </c>
      <c r="GC5" s="105"/>
      <c r="GD5" s="110">
        <f t="shared" si="27"/>
        <v>189.31</v>
      </c>
      <c r="GE5" s="130">
        <v>10</v>
      </c>
      <c r="GF5" s="126">
        <f t="shared" si="28"/>
        <v>0</v>
      </c>
      <c r="GG5" s="27">
        <v>5.56</v>
      </c>
      <c r="GH5" s="59">
        <f t="shared" ref="GH5:GH6" si="88">GG5*GF5</f>
        <v>0</v>
      </c>
      <c r="GI5" s="105"/>
      <c r="GJ5" s="110">
        <f t="shared" ref="GJ5:GJ34" si="89">GI5-GH5+GD5</f>
        <v>189.31</v>
      </c>
      <c r="GK5" s="130">
        <v>11</v>
      </c>
      <c r="GL5" s="126">
        <f t="shared" si="31"/>
        <v>1</v>
      </c>
      <c r="GM5" s="27">
        <v>5.56</v>
      </c>
      <c r="GN5" s="59">
        <f t="shared" ref="GN5:GN6" si="90">GM5*GL5</f>
        <v>5.56</v>
      </c>
      <c r="GO5" s="105"/>
      <c r="GP5" s="110">
        <f t="shared" ref="GP5:GP34" si="91">GO5-GN5+GJ5</f>
        <v>183.75</v>
      </c>
      <c r="GQ5" s="130">
        <v>11</v>
      </c>
      <c r="GR5" s="126">
        <f t="shared" si="34"/>
        <v>0</v>
      </c>
      <c r="GS5" s="27">
        <v>5.56</v>
      </c>
      <c r="GT5" s="59">
        <f t="shared" ref="GT5:GT6" si="92">GS5*GR5</f>
        <v>0</v>
      </c>
      <c r="GU5" s="105"/>
      <c r="GV5" s="110">
        <f t="shared" ref="GV5:GV34" si="93">GU5-GT5+GP5</f>
        <v>183.75</v>
      </c>
    </row>
    <row r="6" spans="1:204" ht="15.6" customHeight="1" x14ac:dyDescent="0.25">
      <c r="A6" s="99"/>
      <c r="B6" s="28">
        <v>6</v>
      </c>
      <c r="C6" s="8"/>
      <c r="D6" s="9"/>
      <c r="E6" s="10"/>
      <c r="F6" s="10"/>
      <c r="G6" s="10"/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8"/>
      <c r="Y6" s="8"/>
      <c r="Z6" s="9"/>
      <c r="AA6" s="9"/>
      <c r="AB6" s="8"/>
      <c r="AC6" s="14"/>
      <c r="AD6" s="8"/>
      <c r="AE6" s="49"/>
      <c r="AF6" s="36">
        <f t="shared" si="0"/>
        <v>0</v>
      </c>
      <c r="AG6" s="27">
        <v>4.8099999999999996</v>
      </c>
      <c r="AH6" s="37">
        <f t="shared" si="38"/>
        <v>0</v>
      </c>
      <c r="AI6" s="53"/>
      <c r="AJ6" s="37">
        <f t="shared" si="39"/>
        <v>0</v>
      </c>
      <c r="AK6" s="49"/>
      <c r="AL6" s="36">
        <f t="shared" si="1"/>
        <v>0</v>
      </c>
      <c r="AM6" s="27">
        <v>5.04</v>
      </c>
      <c r="AN6" s="37">
        <f t="shared" si="40"/>
        <v>0</v>
      </c>
      <c r="AO6" s="53"/>
      <c r="AP6" s="59">
        <f t="shared" si="41"/>
        <v>0</v>
      </c>
      <c r="AQ6" s="49"/>
      <c r="AR6" s="36">
        <f t="shared" si="2"/>
        <v>0</v>
      </c>
      <c r="AS6" s="27">
        <v>5.04</v>
      </c>
      <c r="AT6" s="37">
        <f t="shared" si="42"/>
        <v>0</v>
      </c>
      <c r="AU6" s="53"/>
      <c r="AV6" s="59">
        <f t="shared" si="43"/>
        <v>0</v>
      </c>
      <c r="AW6" s="49"/>
      <c r="AX6" s="36">
        <f t="shared" si="3"/>
        <v>0</v>
      </c>
      <c r="AY6" s="27">
        <v>5.04</v>
      </c>
      <c r="AZ6" s="37">
        <f t="shared" si="44"/>
        <v>0</v>
      </c>
      <c r="BA6" s="53"/>
      <c r="BB6" s="121">
        <f t="shared" si="45"/>
        <v>0</v>
      </c>
      <c r="BC6" s="128"/>
      <c r="BD6" s="124">
        <f t="shared" si="4"/>
        <v>0</v>
      </c>
      <c r="BE6" s="27">
        <v>5.04</v>
      </c>
      <c r="BF6" s="37">
        <f t="shared" si="46"/>
        <v>0</v>
      </c>
      <c r="BG6" s="53"/>
      <c r="BH6" s="121">
        <f t="shared" si="47"/>
        <v>0</v>
      </c>
      <c r="BI6" s="128"/>
      <c r="BJ6" s="124">
        <f t="shared" si="5"/>
        <v>0</v>
      </c>
      <c r="BK6" s="27">
        <v>5.04</v>
      </c>
      <c r="BL6" s="37">
        <f t="shared" si="48"/>
        <v>0</v>
      </c>
      <c r="BM6" s="53"/>
      <c r="BN6" s="110">
        <f t="shared" si="49"/>
        <v>0</v>
      </c>
      <c r="BO6" s="128"/>
      <c r="BP6" s="124">
        <f t="shared" si="6"/>
        <v>0</v>
      </c>
      <c r="BQ6" s="27">
        <v>5.04</v>
      </c>
      <c r="BR6" s="37">
        <f t="shared" si="50"/>
        <v>0</v>
      </c>
      <c r="BS6" s="53"/>
      <c r="BT6" s="110">
        <f t="shared" si="51"/>
        <v>0</v>
      </c>
      <c r="BU6" s="128"/>
      <c r="BV6" s="124">
        <f t="shared" si="7"/>
        <v>0</v>
      </c>
      <c r="BW6" s="27">
        <v>5.04</v>
      </c>
      <c r="BX6" s="37">
        <f t="shared" si="52"/>
        <v>0</v>
      </c>
      <c r="BY6" s="53"/>
      <c r="BZ6" s="110">
        <f t="shared" si="53"/>
        <v>0</v>
      </c>
      <c r="CA6" s="128"/>
      <c r="CB6" s="124">
        <f t="shared" si="8"/>
        <v>0</v>
      </c>
      <c r="CC6" s="27">
        <v>5.04</v>
      </c>
      <c r="CD6" s="37">
        <f t="shared" si="54"/>
        <v>0</v>
      </c>
      <c r="CE6" s="53"/>
      <c r="CF6" s="110">
        <f t="shared" si="55"/>
        <v>0</v>
      </c>
      <c r="CG6" s="128"/>
      <c r="CH6" s="124">
        <f t="shared" si="9"/>
        <v>0</v>
      </c>
      <c r="CI6" s="27">
        <v>5.04</v>
      </c>
      <c r="CJ6" s="37">
        <f t="shared" si="56"/>
        <v>0</v>
      </c>
      <c r="CK6" s="53"/>
      <c r="CL6" s="110">
        <f t="shared" si="57"/>
        <v>0</v>
      </c>
      <c r="CM6" s="128"/>
      <c r="CN6" s="124">
        <f t="shared" si="10"/>
        <v>0</v>
      </c>
      <c r="CO6" s="27">
        <v>5.04</v>
      </c>
      <c r="CP6" s="37">
        <f t="shared" si="58"/>
        <v>0</v>
      </c>
      <c r="CQ6" s="53"/>
      <c r="CR6" s="110">
        <f t="shared" si="59"/>
        <v>0</v>
      </c>
      <c r="CS6" s="128"/>
      <c r="CT6" s="124">
        <f t="shared" si="11"/>
        <v>0</v>
      </c>
      <c r="CU6" s="27">
        <v>5.04</v>
      </c>
      <c r="CV6" s="37">
        <f t="shared" si="60"/>
        <v>0</v>
      </c>
      <c r="CW6" s="53"/>
      <c r="CX6" s="110">
        <f t="shared" si="61"/>
        <v>0</v>
      </c>
      <c r="CY6" s="128"/>
      <c r="CZ6" s="124">
        <f t="shared" si="12"/>
        <v>0</v>
      </c>
      <c r="DA6" s="27">
        <v>5.04</v>
      </c>
      <c r="DB6" s="37">
        <f t="shared" si="62"/>
        <v>0</v>
      </c>
      <c r="DC6" s="53"/>
      <c r="DD6" s="110">
        <f t="shared" si="63"/>
        <v>0</v>
      </c>
      <c r="DE6" s="128"/>
      <c r="DF6" s="124">
        <f t="shared" si="13"/>
        <v>0</v>
      </c>
      <c r="DG6" s="27">
        <v>5.29</v>
      </c>
      <c r="DH6" s="37">
        <f t="shared" si="64"/>
        <v>0</v>
      </c>
      <c r="DI6" s="53"/>
      <c r="DJ6" s="110">
        <f t="shared" si="65"/>
        <v>0</v>
      </c>
      <c r="DK6" s="128"/>
      <c r="DL6" s="124">
        <f t="shared" si="14"/>
        <v>0</v>
      </c>
      <c r="DM6" s="27">
        <v>5.29</v>
      </c>
      <c r="DN6" s="37">
        <f t="shared" si="66"/>
        <v>0</v>
      </c>
      <c r="DO6" s="53"/>
      <c r="DP6" s="110">
        <f t="shared" si="67"/>
        <v>0</v>
      </c>
      <c r="DQ6" s="128"/>
      <c r="DR6" s="124">
        <f t="shared" si="15"/>
        <v>0</v>
      </c>
      <c r="DS6" s="27">
        <v>5.29</v>
      </c>
      <c r="DT6" s="37">
        <f t="shared" si="68"/>
        <v>0</v>
      </c>
      <c r="DU6" s="53"/>
      <c r="DV6" s="110">
        <f t="shared" si="69"/>
        <v>0</v>
      </c>
      <c r="DW6" s="128"/>
      <c r="DX6" s="124">
        <f t="shared" si="16"/>
        <v>0</v>
      </c>
      <c r="DY6" s="27">
        <v>5.29</v>
      </c>
      <c r="DZ6" s="37">
        <f t="shared" si="70"/>
        <v>0</v>
      </c>
      <c r="EA6" s="53"/>
      <c r="EB6" s="110">
        <f t="shared" si="71"/>
        <v>0</v>
      </c>
      <c r="EC6" s="128"/>
      <c r="ED6" s="124">
        <f t="shared" si="17"/>
        <v>0</v>
      </c>
      <c r="EE6" s="27">
        <v>5.29</v>
      </c>
      <c r="EF6" s="37">
        <f t="shared" si="72"/>
        <v>0</v>
      </c>
      <c r="EG6" s="53"/>
      <c r="EH6" s="110">
        <f t="shared" si="73"/>
        <v>0</v>
      </c>
      <c r="EI6" s="128"/>
      <c r="EJ6" s="124">
        <f t="shared" si="18"/>
        <v>0</v>
      </c>
      <c r="EK6" s="27">
        <v>5.29</v>
      </c>
      <c r="EL6" s="37">
        <f t="shared" si="74"/>
        <v>0</v>
      </c>
      <c r="EM6" s="53"/>
      <c r="EN6" s="110">
        <f t="shared" si="75"/>
        <v>0</v>
      </c>
      <c r="EO6" s="128"/>
      <c r="EP6" s="124">
        <f t="shared" si="19"/>
        <v>0</v>
      </c>
      <c r="EQ6" s="27">
        <v>5.38</v>
      </c>
      <c r="ER6" s="37">
        <f t="shared" si="76"/>
        <v>0</v>
      </c>
      <c r="ES6" s="53"/>
      <c r="ET6" s="110">
        <f t="shared" si="77"/>
        <v>0</v>
      </c>
      <c r="EU6" s="128"/>
      <c r="EV6" s="124">
        <f t="shared" si="20"/>
        <v>0</v>
      </c>
      <c r="EW6" s="27">
        <v>5.38</v>
      </c>
      <c r="EX6" s="37">
        <f t="shared" si="78"/>
        <v>0</v>
      </c>
      <c r="EY6" s="53"/>
      <c r="EZ6" s="110">
        <f t="shared" si="79"/>
        <v>0</v>
      </c>
      <c r="FA6" s="128"/>
      <c r="FB6" s="124">
        <f t="shared" si="21"/>
        <v>0</v>
      </c>
      <c r="FC6" s="27">
        <v>5.38</v>
      </c>
      <c r="FD6" s="37">
        <f t="shared" si="80"/>
        <v>0</v>
      </c>
      <c r="FE6" s="53"/>
      <c r="FF6" s="110">
        <f t="shared" si="81"/>
        <v>0</v>
      </c>
      <c r="FG6" s="128"/>
      <c r="FH6" s="124">
        <f t="shared" si="22"/>
        <v>0</v>
      </c>
      <c r="FI6" s="27">
        <v>5.38</v>
      </c>
      <c r="FJ6" s="37">
        <f t="shared" si="82"/>
        <v>0</v>
      </c>
      <c r="FK6" s="53"/>
      <c r="FL6" s="110">
        <f t="shared" si="83"/>
        <v>0</v>
      </c>
      <c r="FM6" s="128"/>
      <c r="FN6" s="124">
        <f t="shared" si="23"/>
        <v>0</v>
      </c>
      <c r="FO6" s="27">
        <v>5.38</v>
      </c>
      <c r="FP6" s="37">
        <f t="shared" si="84"/>
        <v>0</v>
      </c>
      <c r="FQ6" s="53"/>
      <c r="FR6" s="110">
        <f t="shared" si="85"/>
        <v>0</v>
      </c>
      <c r="FS6" s="128"/>
      <c r="FT6" s="124">
        <f t="shared" si="24"/>
        <v>0</v>
      </c>
      <c r="FU6" s="27">
        <v>5.38</v>
      </c>
      <c r="FV6" s="37">
        <f t="shared" si="86"/>
        <v>0</v>
      </c>
      <c r="FW6" s="53"/>
      <c r="FX6" s="110">
        <f t="shared" si="87"/>
        <v>0</v>
      </c>
      <c r="FY6" s="128"/>
      <c r="FZ6" s="124">
        <f t="shared" si="25"/>
        <v>0</v>
      </c>
      <c r="GA6" s="27">
        <v>5.56</v>
      </c>
      <c r="GB6" s="37">
        <f t="shared" si="26"/>
        <v>0</v>
      </c>
      <c r="GC6" s="53"/>
      <c r="GD6" s="110">
        <f t="shared" si="27"/>
        <v>0</v>
      </c>
      <c r="GE6" s="128"/>
      <c r="GF6" s="124">
        <f t="shared" si="28"/>
        <v>0</v>
      </c>
      <c r="GG6" s="27">
        <v>5.56</v>
      </c>
      <c r="GH6" s="37">
        <f t="shared" si="88"/>
        <v>0</v>
      </c>
      <c r="GI6" s="53"/>
      <c r="GJ6" s="110">
        <f t="shared" si="89"/>
        <v>0</v>
      </c>
      <c r="GK6" s="128"/>
      <c r="GL6" s="124">
        <f t="shared" si="31"/>
        <v>0</v>
      </c>
      <c r="GM6" s="27">
        <v>5.56</v>
      </c>
      <c r="GN6" s="37">
        <f t="shared" si="90"/>
        <v>0</v>
      </c>
      <c r="GO6" s="53"/>
      <c r="GP6" s="110">
        <f t="shared" si="91"/>
        <v>0</v>
      </c>
      <c r="GQ6" s="128"/>
      <c r="GR6" s="124">
        <f t="shared" si="34"/>
        <v>0</v>
      </c>
      <c r="GS6" s="27">
        <v>5.56</v>
      </c>
      <c r="GT6" s="37">
        <f t="shared" si="92"/>
        <v>0</v>
      </c>
      <c r="GU6" s="53"/>
      <c r="GV6" s="110">
        <f t="shared" si="93"/>
        <v>0</v>
      </c>
    </row>
    <row r="7" spans="1:204" s="107" customFormat="1" ht="15.6" customHeight="1" x14ac:dyDescent="0.25">
      <c r="A7" s="96" t="s">
        <v>39</v>
      </c>
      <c r="B7" s="5">
        <v>7</v>
      </c>
      <c r="C7" s="100">
        <v>-9424.84</v>
      </c>
      <c r="D7" s="2"/>
      <c r="E7" s="2"/>
      <c r="F7" s="2"/>
      <c r="G7" s="2"/>
      <c r="H7" s="2"/>
      <c r="I7" s="2"/>
      <c r="J7" s="2"/>
      <c r="K7" s="2"/>
      <c r="L7" s="2"/>
      <c r="M7" s="2">
        <v>85</v>
      </c>
      <c r="N7" s="2">
        <v>224</v>
      </c>
      <c r="O7" s="2">
        <v>275</v>
      </c>
      <c r="P7" s="2">
        <v>391</v>
      </c>
      <c r="Q7" s="2">
        <v>609</v>
      </c>
      <c r="R7" s="2">
        <v>904</v>
      </c>
      <c r="S7" s="2">
        <v>1149</v>
      </c>
      <c r="T7" s="2">
        <v>1170</v>
      </c>
      <c r="U7" s="2">
        <v>1284</v>
      </c>
      <c r="V7" s="2">
        <v>1288</v>
      </c>
      <c r="W7" s="2">
        <v>1370</v>
      </c>
      <c r="X7" s="2">
        <v>1972</v>
      </c>
      <c r="Y7" s="2">
        <v>2321</v>
      </c>
      <c r="Z7" s="6">
        <f>Y7-X7</f>
        <v>349</v>
      </c>
      <c r="AA7" s="101">
        <v>4.8099999999999996</v>
      </c>
      <c r="AB7" s="102">
        <f t="shared" ref="AB7" si="94">Z7*AA7</f>
        <v>1678.6899999999998</v>
      </c>
      <c r="AC7" s="102"/>
      <c r="AD7" s="100">
        <f>C7+AC7-AB7</f>
        <v>-11103.53</v>
      </c>
      <c r="AE7" s="103">
        <v>2475</v>
      </c>
      <c r="AF7" s="104">
        <f t="shared" si="0"/>
        <v>154</v>
      </c>
      <c r="AG7" s="18">
        <v>4.8099999999999996</v>
      </c>
      <c r="AH7" s="59">
        <f t="shared" si="38"/>
        <v>740.7399999999999</v>
      </c>
      <c r="AI7" s="105"/>
      <c r="AJ7" s="59">
        <f t="shared" si="39"/>
        <v>-11844.27</v>
      </c>
      <c r="AK7" s="103">
        <v>2666</v>
      </c>
      <c r="AL7" s="104">
        <f t="shared" si="1"/>
        <v>191</v>
      </c>
      <c r="AM7" s="18">
        <v>5.04</v>
      </c>
      <c r="AN7" s="59">
        <f t="shared" si="40"/>
        <v>962.64</v>
      </c>
      <c r="AO7" s="106" t="s">
        <v>30</v>
      </c>
      <c r="AP7" s="57">
        <f>-AN7+AJ7</f>
        <v>-12806.91</v>
      </c>
      <c r="AQ7" s="103">
        <v>3091.86</v>
      </c>
      <c r="AR7" s="104">
        <f t="shared" si="2"/>
        <v>425.86000000000013</v>
      </c>
      <c r="AS7" s="18">
        <v>5.04</v>
      </c>
      <c r="AT7" s="59">
        <f t="shared" si="42"/>
        <v>2146.3344000000006</v>
      </c>
      <c r="AU7" s="53">
        <v>16000</v>
      </c>
      <c r="AV7" s="110">
        <f t="shared" si="43"/>
        <v>1046.7556000000004</v>
      </c>
      <c r="AW7" s="103">
        <v>3531</v>
      </c>
      <c r="AX7" s="104">
        <f t="shared" si="3"/>
        <v>439.13999999999987</v>
      </c>
      <c r="AY7" s="18">
        <v>5.04</v>
      </c>
      <c r="AZ7" s="59">
        <f t="shared" si="44"/>
        <v>2213.2655999999993</v>
      </c>
      <c r="BA7" s="53"/>
      <c r="BB7" s="119">
        <f t="shared" si="45"/>
        <v>-1166.5099999999989</v>
      </c>
      <c r="BC7" s="129">
        <v>4081</v>
      </c>
      <c r="BD7" s="125">
        <f t="shared" si="4"/>
        <v>550</v>
      </c>
      <c r="BE7" s="68">
        <v>5.04</v>
      </c>
      <c r="BF7" s="57">
        <f t="shared" si="46"/>
        <v>2772</v>
      </c>
      <c r="BG7" s="69"/>
      <c r="BH7" s="119">
        <f t="shared" si="47"/>
        <v>-3938.5099999999989</v>
      </c>
      <c r="BI7" s="129">
        <v>4876</v>
      </c>
      <c r="BJ7" s="125">
        <f t="shared" si="5"/>
        <v>795</v>
      </c>
      <c r="BK7" s="68">
        <v>5.04</v>
      </c>
      <c r="BL7" s="57">
        <f t="shared" si="48"/>
        <v>4006.8</v>
      </c>
      <c r="BM7" s="69"/>
      <c r="BN7" s="57">
        <f t="shared" si="49"/>
        <v>-7945.3099999999995</v>
      </c>
      <c r="BO7" s="129">
        <v>5831</v>
      </c>
      <c r="BP7" s="125">
        <f t="shared" si="6"/>
        <v>955</v>
      </c>
      <c r="BQ7" s="68">
        <v>5.04</v>
      </c>
      <c r="BR7" s="57">
        <f t="shared" si="50"/>
        <v>4813.2</v>
      </c>
      <c r="BS7" s="69"/>
      <c r="BT7" s="57">
        <f t="shared" si="51"/>
        <v>-12758.509999999998</v>
      </c>
      <c r="BU7" s="129">
        <v>6266</v>
      </c>
      <c r="BV7" s="125">
        <f t="shared" si="7"/>
        <v>435</v>
      </c>
      <c r="BW7" s="68">
        <v>5.04</v>
      </c>
      <c r="BX7" s="57">
        <f t="shared" si="52"/>
        <v>2192.4</v>
      </c>
      <c r="BY7" s="69"/>
      <c r="BZ7" s="57">
        <f t="shared" si="53"/>
        <v>-14950.909999999998</v>
      </c>
      <c r="CA7" s="129">
        <v>6266</v>
      </c>
      <c r="CB7" s="125">
        <f t="shared" si="8"/>
        <v>0</v>
      </c>
      <c r="CC7" s="68">
        <v>5.04</v>
      </c>
      <c r="CD7" s="57">
        <f t="shared" si="54"/>
        <v>0</v>
      </c>
      <c r="CE7" s="69"/>
      <c r="CF7" s="57">
        <f t="shared" si="55"/>
        <v>-14950.909999999998</v>
      </c>
      <c r="CG7" s="129">
        <v>6266</v>
      </c>
      <c r="CH7" s="125">
        <f t="shared" si="9"/>
        <v>0</v>
      </c>
      <c r="CI7" s="68">
        <v>5.04</v>
      </c>
      <c r="CJ7" s="57">
        <f t="shared" si="56"/>
        <v>0</v>
      </c>
      <c r="CK7" s="69"/>
      <c r="CL7" s="57">
        <f t="shared" si="57"/>
        <v>-14950.909999999998</v>
      </c>
      <c r="CM7" s="129">
        <v>6381</v>
      </c>
      <c r="CN7" s="125">
        <f t="shared" si="10"/>
        <v>115</v>
      </c>
      <c r="CO7" s="68">
        <v>5.04</v>
      </c>
      <c r="CP7" s="57">
        <f t="shared" si="58"/>
        <v>579.6</v>
      </c>
      <c r="CQ7" s="69"/>
      <c r="CR7" s="57">
        <f t="shared" si="59"/>
        <v>-15530.509999999998</v>
      </c>
      <c r="CS7" s="130">
        <v>6594</v>
      </c>
      <c r="CT7" s="125">
        <f t="shared" si="11"/>
        <v>213</v>
      </c>
      <c r="CU7" s="68">
        <v>5.04</v>
      </c>
      <c r="CV7" s="57">
        <f t="shared" si="60"/>
        <v>1073.52</v>
      </c>
      <c r="CW7" s="69"/>
      <c r="CX7" s="57">
        <f t="shared" si="61"/>
        <v>-16604.03</v>
      </c>
      <c r="CY7" s="130">
        <v>6924</v>
      </c>
      <c r="CZ7" s="126">
        <f t="shared" si="12"/>
        <v>330</v>
      </c>
      <c r="DA7" s="18">
        <v>5.04</v>
      </c>
      <c r="DB7" s="59">
        <f t="shared" si="62"/>
        <v>1663.2</v>
      </c>
      <c r="DC7" s="105">
        <v>19000</v>
      </c>
      <c r="DD7" s="110">
        <f t="shared" si="63"/>
        <v>732.77000000000044</v>
      </c>
      <c r="DE7" s="130">
        <v>7131</v>
      </c>
      <c r="DF7" s="126">
        <f t="shared" si="13"/>
        <v>207</v>
      </c>
      <c r="DG7" s="27">
        <v>5.29</v>
      </c>
      <c r="DH7" s="59">
        <f t="shared" si="64"/>
        <v>1095.03</v>
      </c>
      <c r="DI7" s="105"/>
      <c r="DJ7" s="58">
        <f t="shared" si="65"/>
        <v>-362.25999999999954</v>
      </c>
      <c r="DK7" s="130">
        <v>7244</v>
      </c>
      <c r="DL7" s="126">
        <f t="shared" si="14"/>
        <v>113</v>
      </c>
      <c r="DM7" s="27">
        <v>5.29</v>
      </c>
      <c r="DN7" s="59">
        <f t="shared" si="66"/>
        <v>597.77</v>
      </c>
      <c r="DO7" s="105"/>
      <c r="DP7" s="58">
        <f t="shared" si="67"/>
        <v>-960.02999999999952</v>
      </c>
      <c r="DQ7" s="130">
        <v>7454</v>
      </c>
      <c r="DR7" s="126">
        <f t="shared" si="15"/>
        <v>210</v>
      </c>
      <c r="DS7" s="27">
        <v>5.29</v>
      </c>
      <c r="DT7" s="59">
        <f t="shared" si="68"/>
        <v>1110.9000000000001</v>
      </c>
      <c r="DU7" s="105"/>
      <c r="DV7" s="57">
        <f t="shared" si="69"/>
        <v>-2070.9299999999994</v>
      </c>
      <c r="DW7" s="130">
        <v>7834</v>
      </c>
      <c r="DX7" s="126">
        <f t="shared" si="16"/>
        <v>380</v>
      </c>
      <c r="DY7" s="27">
        <v>5.29</v>
      </c>
      <c r="DZ7" s="59">
        <f t="shared" si="70"/>
        <v>2010.2</v>
      </c>
      <c r="EA7" s="105"/>
      <c r="EB7" s="57">
        <f t="shared" si="71"/>
        <v>-4081.1299999999992</v>
      </c>
      <c r="EC7" s="130">
        <v>8158</v>
      </c>
      <c r="ED7" s="126">
        <f t="shared" si="17"/>
        <v>324</v>
      </c>
      <c r="EE7" s="27">
        <v>5.29</v>
      </c>
      <c r="EF7" s="59">
        <f t="shared" si="72"/>
        <v>1713.96</v>
      </c>
      <c r="EG7" s="105"/>
      <c r="EH7" s="57">
        <f t="shared" si="73"/>
        <v>-5795.0899999999992</v>
      </c>
      <c r="EI7" s="130">
        <v>8391</v>
      </c>
      <c r="EJ7" s="126">
        <f t="shared" si="18"/>
        <v>233</v>
      </c>
      <c r="EK7" s="27">
        <v>5.29</v>
      </c>
      <c r="EL7" s="59">
        <f>EK7*EJ7</f>
        <v>1232.57</v>
      </c>
      <c r="EM7" s="105"/>
      <c r="EN7" s="57">
        <f t="shared" si="75"/>
        <v>-7027.6599999999989</v>
      </c>
      <c r="EO7" s="130">
        <v>9016</v>
      </c>
      <c r="EP7" s="126">
        <f t="shared" si="19"/>
        <v>625</v>
      </c>
      <c r="EQ7" s="27">
        <v>5.38</v>
      </c>
      <c r="ER7" s="59">
        <f>EQ7*EP7</f>
        <v>3362.5</v>
      </c>
      <c r="ES7" s="105"/>
      <c r="ET7" s="57">
        <f t="shared" si="77"/>
        <v>-10390.16</v>
      </c>
      <c r="EU7" s="130">
        <v>10471</v>
      </c>
      <c r="EV7" s="126">
        <f t="shared" si="20"/>
        <v>1455</v>
      </c>
      <c r="EW7" s="27">
        <v>5.38</v>
      </c>
      <c r="EX7" s="59">
        <f>EW7*EV7</f>
        <v>7827.9</v>
      </c>
      <c r="EY7" s="105"/>
      <c r="EZ7" s="57">
        <f t="shared" si="79"/>
        <v>-18218.059999999998</v>
      </c>
      <c r="FA7" s="130">
        <v>11290</v>
      </c>
      <c r="FB7" s="126">
        <f t="shared" si="21"/>
        <v>819</v>
      </c>
      <c r="FC7" s="27">
        <v>5.38</v>
      </c>
      <c r="FD7" s="59">
        <f>FC7*FB7</f>
        <v>4406.22</v>
      </c>
      <c r="FE7" s="105"/>
      <c r="FF7" s="57">
        <f t="shared" si="81"/>
        <v>-22624.28</v>
      </c>
      <c r="FG7" s="130">
        <v>11601</v>
      </c>
      <c r="FH7" s="126">
        <f t="shared" si="22"/>
        <v>311</v>
      </c>
      <c r="FI7" s="27">
        <v>5.38</v>
      </c>
      <c r="FJ7" s="59">
        <f>FI7*FH7</f>
        <v>1673.18</v>
      </c>
      <c r="FK7" s="105"/>
      <c r="FL7" s="57">
        <f t="shared" si="83"/>
        <v>-24297.46</v>
      </c>
      <c r="FM7" s="130">
        <v>11761</v>
      </c>
      <c r="FN7" s="126">
        <f t="shared" si="23"/>
        <v>160</v>
      </c>
      <c r="FO7" s="27">
        <v>5.38</v>
      </c>
      <c r="FP7" s="59">
        <f>FO7*FN7</f>
        <v>860.8</v>
      </c>
      <c r="FQ7" s="105">
        <v>25000</v>
      </c>
      <c r="FR7" s="58">
        <f t="shared" si="85"/>
        <v>-158.2599999999984</v>
      </c>
      <c r="FS7" s="130">
        <v>11924</v>
      </c>
      <c r="FT7" s="126">
        <f t="shared" si="24"/>
        <v>163</v>
      </c>
      <c r="FU7" s="27">
        <v>5.38</v>
      </c>
      <c r="FV7" s="59">
        <f>FU7*FT7</f>
        <v>876.93999999999994</v>
      </c>
      <c r="FW7" s="105"/>
      <c r="FX7" s="57">
        <f t="shared" si="87"/>
        <v>-1035.1999999999985</v>
      </c>
      <c r="FY7" s="130">
        <v>12044</v>
      </c>
      <c r="FZ7" s="126">
        <f t="shared" si="25"/>
        <v>120</v>
      </c>
      <c r="GA7" s="27">
        <v>5.56</v>
      </c>
      <c r="GB7" s="59">
        <f>GA7*FZ7</f>
        <v>667.19999999999993</v>
      </c>
      <c r="GC7" s="105">
        <v>2500</v>
      </c>
      <c r="GD7" s="110">
        <f t="shared" si="27"/>
        <v>797.60000000000173</v>
      </c>
      <c r="GE7" s="130">
        <v>12144</v>
      </c>
      <c r="GF7" s="126">
        <f t="shared" si="28"/>
        <v>100</v>
      </c>
      <c r="GG7" s="27">
        <v>5.56</v>
      </c>
      <c r="GH7" s="59">
        <f>GG7*GF7</f>
        <v>556</v>
      </c>
      <c r="GI7" s="105"/>
      <c r="GJ7" s="110">
        <f t="shared" si="89"/>
        <v>241.60000000000173</v>
      </c>
      <c r="GK7" s="130">
        <v>12410</v>
      </c>
      <c r="GL7" s="126">
        <f t="shared" si="31"/>
        <v>266</v>
      </c>
      <c r="GM7" s="27">
        <v>5.56</v>
      </c>
      <c r="GN7" s="59">
        <f>GM7*GL7</f>
        <v>1478.9599999999998</v>
      </c>
      <c r="GO7" s="105"/>
      <c r="GP7" s="57">
        <f t="shared" si="91"/>
        <v>-1237.3599999999981</v>
      </c>
      <c r="GQ7" s="130">
        <v>12851</v>
      </c>
      <c r="GR7" s="126">
        <f t="shared" si="34"/>
        <v>441</v>
      </c>
      <c r="GS7" s="27">
        <v>5.56</v>
      </c>
      <c r="GT7" s="59">
        <f>GS7*GR7</f>
        <v>2451.96</v>
      </c>
      <c r="GU7" s="105"/>
      <c r="GV7" s="57">
        <f t="shared" si="93"/>
        <v>-3689.3199999999979</v>
      </c>
    </row>
    <row r="8" spans="1:204" ht="15.6" customHeight="1" x14ac:dyDescent="0.25">
      <c r="A8" s="99"/>
      <c r="B8" s="28">
        <v>8</v>
      </c>
      <c r="C8" s="8"/>
      <c r="D8" s="9"/>
      <c r="E8" s="10"/>
      <c r="F8" s="10"/>
      <c r="G8" s="10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8"/>
      <c r="Y8" s="8"/>
      <c r="Z8" s="9"/>
      <c r="AA8" s="9"/>
      <c r="AB8" s="8"/>
      <c r="AC8" s="14"/>
      <c r="AD8" s="8"/>
      <c r="AE8" s="49"/>
      <c r="AF8" s="36">
        <f t="shared" si="0"/>
        <v>0</v>
      </c>
      <c r="AG8" s="27">
        <v>4.8099999999999996</v>
      </c>
      <c r="AH8" s="37">
        <f t="shared" si="38"/>
        <v>0</v>
      </c>
      <c r="AI8" s="53"/>
      <c r="AJ8" s="37">
        <f t="shared" si="39"/>
        <v>0</v>
      </c>
      <c r="AK8" s="49"/>
      <c r="AL8" s="36">
        <f t="shared" si="1"/>
        <v>0</v>
      </c>
      <c r="AM8" s="27">
        <v>5.04</v>
      </c>
      <c r="AN8" s="37">
        <f t="shared" si="40"/>
        <v>0</v>
      </c>
      <c r="AO8" s="53"/>
      <c r="AP8" s="59">
        <f t="shared" si="41"/>
        <v>0</v>
      </c>
      <c r="AQ8" s="49"/>
      <c r="AR8" s="36">
        <f t="shared" si="2"/>
        <v>0</v>
      </c>
      <c r="AS8" s="27">
        <v>5.04</v>
      </c>
      <c r="AT8" s="37">
        <f t="shared" si="42"/>
        <v>0</v>
      </c>
      <c r="AU8" s="53"/>
      <c r="AV8" s="59">
        <f t="shared" si="43"/>
        <v>0</v>
      </c>
      <c r="AW8" s="49"/>
      <c r="AX8" s="36">
        <f t="shared" si="3"/>
        <v>0</v>
      </c>
      <c r="AY8" s="27">
        <v>5.04</v>
      </c>
      <c r="AZ8" s="37">
        <f t="shared" si="44"/>
        <v>0</v>
      </c>
      <c r="BA8" s="53"/>
      <c r="BB8" s="121">
        <f t="shared" si="45"/>
        <v>0</v>
      </c>
      <c r="BC8" s="128"/>
      <c r="BD8" s="124">
        <f t="shared" si="4"/>
        <v>0</v>
      </c>
      <c r="BE8" s="27">
        <v>5.04</v>
      </c>
      <c r="BF8" s="37">
        <f t="shared" si="46"/>
        <v>0</v>
      </c>
      <c r="BG8" s="53"/>
      <c r="BH8" s="121">
        <f t="shared" si="47"/>
        <v>0</v>
      </c>
      <c r="BI8" s="128"/>
      <c r="BJ8" s="124">
        <f t="shared" si="5"/>
        <v>0</v>
      </c>
      <c r="BK8" s="27">
        <v>5.04</v>
      </c>
      <c r="BL8" s="37">
        <f t="shared" si="48"/>
        <v>0</v>
      </c>
      <c r="BM8" s="53"/>
      <c r="BN8" s="110">
        <f t="shared" si="49"/>
        <v>0</v>
      </c>
      <c r="BO8" s="128"/>
      <c r="BP8" s="124">
        <f t="shared" si="6"/>
        <v>0</v>
      </c>
      <c r="BQ8" s="27">
        <v>5.04</v>
      </c>
      <c r="BR8" s="37">
        <f t="shared" si="50"/>
        <v>0</v>
      </c>
      <c r="BS8" s="53"/>
      <c r="BT8" s="110">
        <f t="shared" si="51"/>
        <v>0</v>
      </c>
      <c r="BU8" s="128"/>
      <c r="BV8" s="124">
        <f t="shared" si="7"/>
        <v>0</v>
      </c>
      <c r="BW8" s="27">
        <v>5.04</v>
      </c>
      <c r="BX8" s="37">
        <f t="shared" si="52"/>
        <v>0</v>
      </c>
      <c r="BY8" s="53"/>
      <c r="BZ8" s="110">
        <f t="shared" si="53"/>
        <v>0</v>
      </c>
      <c r="CA8" s="128"/>
      <c r="CB8" s="124">
        <f t="shared" si="8"/>
        <v>0</v>
      </c>
      <c r="CC8" s="27">
        <v>5.04</v>
      </c>
      <c r="CD8" s="37">
        <f t="shared" si="54"/>
        <v>0</v>
      </c>
      <c r="CE8" s="53"/>
      <c r="CF8" s="110">
        <f t="shared" si="55"/>
        <v>0</v>
      </c>
      <c r="CG8" s="128"/>
      <c r="CH8" s="124">
        <f t="shared" si="9"/>
        <v>0</v>
      </c>
      <c r="CI8" s="27">
        <v>5.04</v>
      </c>
      <c r="CJ8" s="37">
        <f t="shared" si="56"/>
        <v>0</v>
      </c>
      <c r="CK8" s="53"/>
      <c r="CL8" s="110">
        <f t="shared" si="57"/>
        <v>0</v>
      </c>
      <c r="CM8" s="128"/>
      <c r="CN8" s="124">
        <f t="shared" si="10"/>
        <v>0</v>
      </c>
      <c r="CO8" s="27">
        <v>5.04</v>
      </c>
      <c r="CP8" s="37">
        <f t="shared" si="58"/>
        <v>0</v>
      </c>
      <c r="CQ8" s="53"/>
      <c r="CR8" s="110">
        <f t="shared" si="59"/>
        <v>0</v>
      </c>
      <c r="CS8" s="128"/>
      <c r="CT8" s="124">
        <f t="shared" si="11"/>
        <v>0</v>
      </c>
      <c r="CU8" s="27">
        <v>5.04</v>
      </c>
      <c r="CV8" s="37">
        <f t="shared" si="60"/>
        <v>0</v>
      </c>
      <c r="CW8" s="53"/>
      <c r="CX8" s="110">
        <f t="shared" si="61"/>
        <v>0</v>
      </c>
      <c r="CY8" s="128"/>
      <c r="CZ8" s="124">
        <f t="shared" si="12"/>
        <v>0</v>
      </c>
      <c r="DA8" s="27">
        <v>5.04</v>
      </c>
      <c r="DB8" s="37">
        <f t="shared" si="62"/>
        <v>0</v>
      </c>
      <c r="DC8" s="53"/>
      <c r="DD8" s="110">
        <f t="shared" si="63"/>
        <v>0</v>
      </c>
      <c r="DE8" s="128"/>
      <c r="DF8" s="124">
        <f t="shared" si="13"/>
        <v>0</v>
      </c>
      <c r="DG8" s="27">
        <v>5.29</v>
      </c>
      <c r="DH8" s="37">
        <f t="shared" si="64"/>
        <v>0</v>
      </c>
      <c r="DI8" s="53"/>
      <c r="DJ8" s="110">
        <f t="shared" si="65"/>
        <v>0</v>
      </c>
      <c r="DK8" s="128"/>
      <c r="DL8" s="124">
        <f t="shared" si="14"/>
        <v>0</v>
      </c>
      <c r="DM8" s="27">
        <v>5.29</v>
      </c>
      <c r="DN8" s="37">
        <f t="shared" si="66"/>
        <v>0</v>
      </c>
      <c r="DO8" s="53"/>
      <c r="DP8" s="110">
        <f t="shared" si="67"/>
        <v>0</v>
      </c>
      <c r="DQ8" s="128"/>
      <c r="DR8" s="124">
        <f t="shared" si="15"/>
        <v>0</v>
      </c>
      <c r="DS8" s="27">
        <v>5.29</v>
      </c>
      <c r="DT8" s="37">
        <f t="shared" si="68"/>
        <v>0</v>
      </c>
      <c r="DU8" s="53"/>
      <c r="DV8" s="110">
        <f t="shared" si="69"/>
        <v>0</v>
      </c>
      <c r="DW8" s="128"/>
      <c r="DX8" s="124">
        <f t="shared" si="16"/>
        <v>0</v>
      </c>
      <c r="DY8" s="27">
        <v>5.29</v>
      </c>
      <c r="DZ8" s="37">
        <f t="shared" si="70"/>
        <v>0</v>
      </c>
      <c r="EA8" s="53"/>
      <c r="EB8" s="110">
        <f t="shared" si="71"/>
        <v>0</v>
      </c>
      <c r="EC8" s="128"/>
      <c r="ED8" s="124">
        <f t="shared" si="17"/>
        <v>0</v>
      </c>
      <c r="EE8" s="27">
        <v>5.29</v>
      </c>
      <c r="EF8" s="37">
        <f t="shared" si="72"/>
        <v>0</v>
      </c>
      <c r="EG8" s="53"/>
      <c r="EH8" s="110">
        <f t="shared" si="73"/>
        <v>0</v>
      </c>
      <c r="EI8" s="128"/>
      <c r="EJ8" s="124">
        <f t="shared" si="18"/>
        <v>0</v>
      </c>
      <c r="EK8" s="27">
        <v>5.29</v>
      </c>
      <c r="EL8" s="37">
        <f t="shared" si="74"/>
        <v>0</v>
      </c>
      <c r="EM8" s="53"/>
      <c r="EN8" s="110">
        <f t="shared" si="75"/>
        <v>0</v>
      </c>
      <c r="EO8" s="128"/>
      <c r="EP8" s="124">
        <f t="shared" si="19"/>
        <v>0</v>
      </c>
      <c r="EQ8" s="27">
        <v>5.38</v>
      </c>
      <c r="ER8" s="37">
        <f t="shared" ref="ER8:ER18" si="95">EQ8*EP8</f>
        <v>0</v>
      </c>
      <c r="ES8" s="53"/>
      <c r="ET8" s="110">
        <f t="shared" si="77"/>
        <v>0</v>
      </c>
      <c r="EU8" s="128"/>
      <c r="EV8" s="124">
        <f t="shared" si="20"/>
        <v>0</v>
      </c>
      <c r="EW8" s="27">
        <v>5.38</v>
      </c>
      <c r="EX8" s="37">
        <f t="shared" ref="EX8:EX18" si="96">EW8*EV8</f>
        <v>0</v>
      </c>
      <c r="EY8" s="53"/>
      <c r="EZ8" s="110">
        <f t="shared" si="79"/>
        <v>0</v>
      </c>
      <c r="FA8" s="128"/>
      <c r="FB8" s="124">
        <f t="shared" si="21"/>
        <v>0</v>
      </c>
      <c r="FC8" s="27">
        <v>5.38</v>
      </c>
      <c r="FD8" s="37">
        <f t="shared" ref="FD8:FD18" si="97">FC8*FB8</f>
        <v>0</v>
      </c>
      <c r="FE8" s="53"/>
      <c r="FF8" s="110">
        <f t="shared" si="81"/>
        <v>0</v>
      </c>
      <c r="FG8" s="128"/>
      <c r="FH8" s="124">
        <f t="shared" si="22"/>
        <v>0</v>
      </c>
      <c r="FI8" s="27">
        <v>5.38</v>
      </c>
      <c r="FJ8" s="37">
        <f t="shared" ref="FJ8:FJ18" si="98">FI8*FH8</f>
        <v>0</v>
      </c>
      <c r="FK8" s="53"/>
      <c r="FL8" s="110">
        <f t="shared" si="83"/>
        <v>0</v>
      </c>
      <c r="FM8" s="128"/>
      <c r="FN8" s="124">
        <f t="shared" si="23"/>
        <v>0</v>
      </c>
      <c r="FO8" s="27">
        <v>5.38</v>
      </c>
      <c r="FP8" s="37">
        <f t="shared" ref="FP8:FP18" si="99">FO8*FN8</f>
        <v>0</v>
      </c>
      <c r="FQ8" s="53"/>
      <c r="FR8" s="110">
        <f t="shared" si="85"/>
        <v>0</v>
      </c>
      <c r="FS8" s="128"/>
      <c r="FT8" s="124">
        <f t="shared" si="24"/>
        <v>0</v>
      </c>
      <c r="FU8" s="27">
        <v>5.38</v>
      </c>
      <c r="FV8" s="37">
        <f t="shared" ref="FV8:FV18" si="100">FU8*FT8</f>
        <v>0</v>
      </c>
      <c r="FW8" s="53"/>
      <c r="FX8" s="110">
        <f t="shared" si="87"/>
        <v>0</v>
      </c>
      <c r="FY8" s="128"/>
      <c r="FZ8" s="124">
        <f t="shared" si="25"/>
        <v>0</v>
      </c>
      <c r="GA8" s="27">
        <v>5.56</v>
      </c>
      <c r="GB8" s="37">
        <f t="shared" ref="GB8:GB18" si="101">GA8*FZ8</f>
        <v>0</v>
      </c>
      <c r="GC8" s="53"/>
      <c r="GD8" s="110">
        <f t="shared" si="27"/>
        <v>0</v>
      </c>
      <c r="GE8" s="128"/>
      <c r="GF8" s="124">
        <f t="shared" si="28"/>
        <v>0</v>
      </c>
      <c r="GG8" s="27">
        <v>5.56</v>
      </c>
      <c r="GH8" s="37">
        <f t="shared" ref="GH8:GH18" si="102">GG8*GF8</f>
        <v>0</v>
      </c>
      <c r="GI8" s="53"/>
      <c r="GJ8" s="110">
        <f t="shared" si="89"/>
        <v>0</v>
      </c>
      <c r="GK8" s="128"/>
      <c r="GL8" s="124">
        <f t="shared" si="31"/>
        <v>0</v>
      </c>
      <c r="GM8" s="27">
        <v>5.56</v>
      </c>
      <c r="GN8" s="37">
        <f t="shared" ref="GN8:GN18" si="103">GM8*GL8</f>
        <v>0</v>
      </c>
      <c r="GO8" s="53"/>
      <c r="GP8" s="110">
        <f t="shared" si="91"/>
        <v>0</v>
      </c>
      <c r="GQ8" s="128"/>
      <c r="GR8" s="124">
        <f t="shared" si="34"/>
        <v>0</v>
      </c>
      <c r="GS8" s="27">
        <v>5.56</v>
      </c>
      <c r="GT8" s="37">
        <f t="shared" ref="GT8:GT18" si="104">GS8*GR8</f>
        <v>0</v>
      </c>
      <c r="GU8" s="53"/>
      <c r="GV8" s="110">
        <f t="shared" si="93"/>
        <v>0</v>
      </c>
    </row>
    <row r="9" spans="1:204" ht="15.6" customHeight="1" x14ac:dyDescent="0.25">
      <c r="A9" s="99"/>
      <c r="B9" s="28">
        <v>9</v>
      </c>
      <c r="C9" s="8"/>
      <c r="D9" s="9"/>
      <c r="E9" s="10"/>
      <c r="F9" s="10"/>
      <c r="G9" s="10"/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8"/>
      <c r="Y9" s="8"/>
      <c r="Z9" s="9"/>
      <c r="AA9" s="9"/>
      <c r="AB9" s="8"/>
      <c r="AC9" s="14"/>
      <c r="AD9" s="8"/>
      <c r="AE9" s="49"/>
      <c r="AF9" s="36">
        <f t="shared" si="0"/>
        <v>0</v>
      </c>
      <c r="AG9" s="27">
        <v>4.8099999999999996</v>
      </c>
      <c r="AH9" s="37">
        <f t="shared" si="38"/>
        <v>0</v>
      </c>
      <c r="AI9" s="53"/>
      <c r="AJ9" s="37">
        <f t="shared" si="39"/>
        <v>0</v>
      </c>
      <c r="AK9" s="49"/>
      <c r="AL9" s="36">
        <f t="shared" si="1"/>
        <v>0</v>
      </c>
      <c r="AM9" s="27">
        <v>5.04</v>
      </c>
      <c r="AN9" s="37">
        <f t="shared" si="40"/>
        <v>0</v>
      </c>
      <c r="AO9" s="53"/>
      <c r="AP9" s="59">
        <f t="shared" si="41"/>
        <v>0</v>
      </c>
      <c r="AQ9" s="49"/>
      <c r="AR9" s="36">
        <f t="shared" si="2"/>
        <v>0</v>
      </c>
      <c r="AS9" s="27">
        <v>5.04</v>
      </c>
      <c r="AT9" s="37">
        <f t="shared" si="42"/>
        <v>0</v>
      </c>
      <c r="AU9" s="53"/>
      <c r="AV9" s="59">
        <f t="shared" si="43"/>
        <v>0</v>
      </c>
      <c r="AW9" s="49"/>
      <c r="AX9" s="36">
        <f t="shared" si="3"/>
        <v>0</v>
      </c>
      <c r="AY9" s="27">
        <v>5.04</v>
      </c>
      <c r="AZ9" s="37">
        <f t="shared" si="44"/>
        <v>0</v>
      </c>
      <c r="BA9" s="53"/>
      <c r="BB9" s="121">
        <f t="shared" si="45"/>
        <v>0</v>
      </c>
      <c r="BC9" s="128"/>
      <c r="BD9" s="124">
        <f t="shared" si="4"/>
        <v>0</v>
      </c>
      <c r="BE9" s="27">
        <v>5.04</v>
      </c>
      <c r="BF9" s="37">
        <f t="shared" si="46"/>
        <v>0</v>
      </c>
      <c r="BG9" s="53"/>
      <c r="BH9" s="121">
        <f t="shared" si="47"/>
        <v>0</v>
      </c>
      <c r="BI9" s="128"/>
      <c r="BJ9" s="124">
        <f t="shared" si="5"/>
        <v>0</v>
      </c>
      <c r="BK9" s="27">
        <v>5.04</v>
      </c>
      <c r="BL9" s="37">
        <f t="shared" si="48"/>
        <v>0</v>
      </c>
      <c r="BM9" s="53"/>
      <c r="BN9" s="110">
        <f t="shared" si="49"/>
        <v>0</v>
      </c>
      <c r="BO9" s="128"/>
      <c r="BP9" s="124">
        <f t="shared" si="6"/>
        <v>0</v>
      </c>
      <c r="BQ9" s="27">
        <v>5.04</v>
      </c>
      <c r="BR9" s="37">
        <f t="shared" si="50"/>
        <v>0</v>
      </c>
      <c r="BS9" s="53"/>
      <c r="BT9" s="110">
        <f t="shared" si="51"/>
        <v>0</v>
      </c>
      <c r="BU9" s="128"/>
      <c r="BV9" s="124">
        <f t="shared" si="7"/>
        <v>0</v>
      </c>
      <c r="BW9" s="27">
        <v>5.04</v>
      </c>
      <c r="BX9" s="37">
        <f t="shared" si="52"/>
        <v>0</v>
      </c>
      <c r="BY9" s="53"/>
      <c r="BZ9" s="110">
        <f t="shared" si="53"/>
        <v>0</v>
      </c>
      <c r="CA9" s="128"/>
      <c r="CB9" s="124">
        <f t="shared" si="8"/>
        <v>0</v>
      </c>
      <c r="CC9" s="27">
        <v>5.04</v>
      </c>
      <c r="CD9" s="37">
        <f t="shared" si="54"/>
        <v>0</v>
      </c>
      <c r="CE9" s="53"/>
      <c r="CF9" s="110">
        <f t="shared" si="55"/>
        <v>0</v>
      </c>
      <c r="CG9" s="128"/>
      <c r="CH9" s="124">
        <f t="shared" si="9"/>
        <v>0</v>
      </c>
      <c r="CI9" s="27">
        <v>5.04</v>
      </c>
      <c r="CJ9" s="37">
        <f t="shared" si="56"/>
        <v>0</v>
      </c>
      <c r="CK9" s="53"/>
      <c r="CL9" s="110">
        <f t="shared" si="57"/>
        <v>0</v>
      </c>
      <c r="CM9" s="128"/>
      <c r="CN9" s="124">
        <f t="shared" si="10"/>
        <v>0</v>
      </c>
      <c r="CO9" s="27">
        <v>5.04</v>
      </c>
      <c r="CP9" s="37">
        <f t="shared" si="58"/>
        <v>0</v>
      </c>
      <c r="CQ9" s="53"/>
      <c r="CR9" s="110">
        <f t="shared" si="59"/>
        <v>0</v>
      </c>
      <c r="CS9" s="128"/>
      <c r="CT9" s="124">
        <f t="shared" si="11"/>
        <v>0</v>
      </c>
      <c r="CU9" s="27">
        <v>5.04</v>
      </c>
      <c r="CV9" s="37">
        <f t="shared" si="60"/>
        <v>0</v>
      </c>
      <c r="CW9" s="53"/>
      <c r="CX9" s="110">
        <f t="shared" si="61"/>
        <v>0</v>
      </c>
      <c r="CY9" s="128"/>
      <c r="CZ9" s="124">
        <f t="shared" si="12"/>
        <v>0</v>
      </c>
      <c r="DA9" s="27">
        <v>5.04</v>
      </c>
      <c r="DB9" s="37">
        <f t="shared" si="62"/>
        <v>0</v>
      </c>
      <c r="DC9" s="53"/>
      <c r="DD9" s="110">
        <f t="shared" si="63"/>
        <v>0</v>
      </c>
      <c r="DE9" s="128"/>
      <c r="DF9" s="124">
        <f t="shared" si="13"/>
        <v>0</v>
      </c>
      <c r="DG9" s="27">
        <v>5.29</v>
      </c>
      <c r="DH9" s="37">
        <f t="shared" si="64"/>
        <v>0</v>
      </c>
      <c r="DI9" s="53"/>
      <c r="DJ9" s="110">
        <f t="shared" si="65"/>
        <v>0</v>
      </c>
      <c r="DK9" s="128"/>
      <c r="DL9" s="124">
        <f t="shared" si="14"/>
        <v>0</v>
      </c>
      <c r="DM9" s="27">
        <v>5.29</v>
      </c>
      <c r="DN9" s="37">
        <f t="shared" si="66"/>
        <v>0</v>
      </c>
      <c r="DO9" s="53"/>
      <c r="DP9" s="110">
        <f t="shared" si="67"/>
        <v>0</v>
      </c>
      <c r="DQ9" s="128"/>
      <c r="DR9" s="124">
        <f t="shared" si="15"/>
        <v>0</v>
      </c>
      <c r="DS9" s="27">
        <v>5.29</v>
      </c>
      <c r="DT9" s="37">
        <f t="shared" si="68"/>
        <v>0</v>
      </c>
      <c r="DU9" s="53"/>
      <c r="DV9" s="110">
        <f t="shared" si="69"/>
        <v>0</v>
      </c>
      <c r="DW9" s="128"/>
      <c r="DX9" s="124">
        <f t="shared" si="16"/>
        <v>0</v>
      </c>
      <c r="DY9" s="27">
        <v>5.29</v>
      </c>
      <c r="DZ9" s="37">
        <f t="shared" si="70"/>
        <v>0</v>
      </c>
      <c r="EA9" s="53"/>
      <c r="EB9" s="110">
        <f t="shared" si="71"/>
        <v>0</v>
      </c>
      <c r="EC9" s="128"/>
      <c r="ED9" s="124">
        <f t="shared" si="17"/>
        <v>0</v>
      </c>
      <c r="EE9" s="27">
        <v>5.29</v>
      </c>
      <c r="EF9" s="37">
        <f t="shared" si="72"/>
        <v>0</v>
      </c>
      <c r="EG9" s="53"/>
      <c r="EH9" s="110">
        <f t="shared" si="73"/>
        <v>0</v>
      </c>
      <c r="EI9" s="128"/>
      <c r="EJ9" s="124">
        <f t="shared" si="18"/>
        <v>0</v>
      </c>
      <c r="EK9" s="27">
        <v>5.29</v>
      </c>
      <c r="EL9" s="37">
        <f t="shared" si="74"/>
        <v>0</v>
      </c>
      <c r="EM9" s="53"/>
      <c r="EN9" s="110">
        <f t="shared" si="75"/>
        <v>0</v>
      </c>
      <c r="EO9" s="128"/>
      <c r="EP9" s="124">
        <f t="shared" si="19"/>
        <v>0</v>
      </c>
      <c r="EQ9" s="27">
        <v>5.38</v>
      </c>
      <c r="ER9" s="37">
        <f t="shared" si="95"/>
        <v>0</v>
      </c>
      <c r="ES9" s="53"/>
      <c r="ET9" s="110">
        <f t="shared" si="77"/>
        <v>0</v>
      </c>
      <c r="EU9" s="128"/>
      <c r="EV9" s="124">
        <f t="shared" si="20"/>
        <v>0</v>
      </c>
      <c r="EW9" s="27">
        <v>5.38</v>
      </c>
      <c r="EX9" s="37">
        <f t="shared" si="96"/>
        <v>0</v>
      </c>
      <c r="EY9" s="53"/>
      <c r="EZ9" s="110">
        <f t="shared" si="79"/>
        <v>0</v>
      </c>
      <c r="FA9" s="128"/>
      <c r="FB9" s="124">
        <f t="shared" si="21"/>
        <v>0</v>
      </c>
      <c r="FC9" s="27">
        <v>5.38</v>
      </c>
      <c r="FD9" s="37">
        <f t="shared" si="97"/>
        <v>0</v>
      </c>
      <c r="FE9" s="53"/>
      <c r="FF9" s="110">
        <f t="shared" si="81"/>
        <v>0</v>
      </c>
      <c r="FG9" s="128"/>
      <c r="FH9" s="124">
        <f t="shared" si="22"/>
        <v>0</v>
      </c>
      <c r="FI9" s="27">
        <v>5.38</v>
      </c>
      <c r="FJ9" s="37">
        <f t="shared" si="98"/>
        <v>0</v>
      </c>
      <c r="FK9" s="53"/>
      <c r="FL9" s="110">
        <f t="shared" si="83"/>
        <v>0</v>
      </c>
      <c r="FM9" s="128"/>
      <c r="FN9" s="124">
        <f t="shared" si="23"/>
        <v>0</v>
      </c>
      <c r="FO9" s="27">
        <v>5.38</v>
      </c>
      <c r="FP9" s="37">
        <f t="shared" si="99"/>
        <v>0</v>
      </c>
      <c r="FQ9" s="53"/>
      <c r="FR9" s="110">
        <f t="shared" si="85"/>
        <v>0</v>
      </c>
      <c r="FS9" s="128"/>
      <c r="FT9" s="124">
        <f t="shared" si="24"/>
        <v>0</v>
      </c>
      <c r="FU9" s="27">
        <v>5.38</v>
      </c>
      <c r="FV9" s="37">
        <f t="shared" si="100"/>
        <v>0</v>
      </c>
      <c r="FW9" s="53"/>
      <c r="FX9" s="110">
        <f t="shared" si="87"/>
        <v>0</v>
      </c>
      <c r="FY9" s="128"/>
      <c r="FZ9" s="124">
        <f t="shared" si="25"/>
        <v>0</v>
      </c>
      <c r="GA9" s="27">
        <v>5.56</v>
      </c>
      <c r="GB9" s="37">
        <f t="shared" si="101"/>
        <v>0</v>
      </c>
      <c r="GC9" s="53"/>
      <c r="GD9" s="110">
        <f t="shared" si="27"/>
        <v>0</v>
      </c>
      <c r="GE9" s="128"/>
      <c r="GF9" s="124">
        <f t="shared" si="28"/>
        <v>0</v>
      </c>
      <c r="GG9" s="27">
        <v>5.56</v>
      </c>
      <c r="GH9" s="37">
        <f t="shared" si="102"/>
        <v>0</v>
      </c>
      <c r="GI9" s="53"/>
      <c r="GJ9" s="110">
        <f t="shared" si="89"/>
        <v>0</v>
      </c>
      <c r="GK9" s="128"/>
      <c r="GL9" s="124">
        <f t="shared" si="31"/>
        <v>0</v>
      </c>
      <c r="GM9" s="27">
        <v>5.56</v>
      </c>
      <c r="GN9" s="37">
        <f t="shared" si="103"/>
        <v>0</v>
      </c>
      <c r="GO9" s="53"/>
      <c r="GP9" s="110">
        <f t="shared" si="91"/>
        <v>0</v>
      </c>
      <c r="GQ9" s="128"/>
      <c r="GR9" s="124">
        <f t="shared" si="34"/>
        <v>0</v>
      </c>
      <c r="GS9" s="27">
        <v>5.56</v>
      </c>
      <c r="GT9" s="37">
        <f t="shared" si="104"/>
        <v>0</v>
      </c>
      <c r="GU9" s="53"/>
      <c r="GV9" s="110">
        <f t="shared" si="93"/>
        <v>0</v>
      </c>
    </row>
    <row r="10" spans="1:204" ht="15.6" customHeight="1" x14ac:dyDescent="0.25">
      <c r="A10" s="96" t="s">
        <v>40</v>
      </c>
      <c r="B10" s="5">
        <v>10</v>
      </c>
      <c r="C10" s="23">
        <v>889.37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v>12</v>
      </c>
      <c r="Q10" s="2">
        <v>14</v>
      </c>
      <c r="R10" s="2">
        <v>15</v>
      </c>
      <c r="S10" s="2">
        <v>16</v>
      </c>
      <c r="T10" s="2">
        <v>16</v>
      </c>
      <c r="U10" s="2">
        <v>16</v>
      </c>
      <c r="V10" s="2">
        <v>16</v>
      </c>
      <c r="W10" s="2">
        <v>19</v>
      </c>
      <c r="X10" s="2">
        <v>23</v>
      </c>
      <c r="Y10" s="2">
        <v>26</v>
      </c>
      <c r="Z10" s="20">
        <f t="shared" ref="Z10:Z14" si="105">Y10-X10</f>
        <v>3</v>
      </c>
      <c r="AA10" s="21">
        <v>4.8099999999999996</v>
      </c>
      <c r="AB10" s="22">
        <f t="shared" ref="AB10" si="106">Z10*AA10</f>
        <v>14.43</v>
      </c>
      <c r="AC10" s="22"/>
      <c r="AD10" s="23">
        <f t="shared" ref="AD10:AD14" si="107">C10+AC10-AB10</f>
        <v>874.94</v>
      </c>
      <c r="AE10" s="49">
        <v>33</v>
      </c>
      <c r="AF10" s="36">
        <f t="shared" si="0"/>
        <v>7</v>
      </c>
      <c r="AG10" s="27">
        <v>4.8099999999999996</v>
      </c>
      <c r="AH10" s="37">
        <f t="shared" si="38"/>
        <v>33.669999999999995</v>
      </c>
      <c r="AI10" s="53"/>
      <c r="AJ10" s="37">
        <f t="shared" si="39"/>
        <v>841.2700000000001</v>
      </c>
      <c r="AK10" s="49">
        <v>35</v>
      </c>
      <c r="AL10" s="36">
        <f t="shared" si="1"/>
        <v>2</v>
      </c>
      <c r="AM10" s="27">
        <v>5.04</v>
      </c>
      <c r="AN10" s="37">
        <f t="shared" si="40"/>
        <v>10.08</v>
      </c>
      <c r="AO10" s="53"/>
      <c r="AP10" s="59">
        <f t="shared" si="41"/>
        <v>831.19</v>
      </c>
      <c r="AQ10" s="49">
        <v>48</v>
      </c>
      <c r="AR10" s="36">
        <f t="shared" si="2"/>
        <v>13</v>
      </c>
      <c r="AS10" s="27">
        <v>5.04</v>
      </c>
      <c r="AT10" s="37">
        <f t="shared" si="42"/>
        <v>65.52</v>
      </c>
      <c r="AU10" s="53"/>
      <c r="AV10" s="110">
        <f t="shared" si="43"/>
        <v>765.67000000000007</v>
      </c>
      <c r="AW10" s="49">
        <v>51</v>
      </c>
      <c r="AX10" s="36">
        <f t="shared" si="3"/>
        <v>3</v>
      </c>
      <c r="AY10" s="27">
        <v>5.04</v>
      </c>
      <c r="AZ10" s="37">
        <f t="shared" si="44"/>
        <v>15.120000000000001</v>
      </c>
      <c r="BA10" s="53">
        <v>1000</v>
      </c>
      <c r="BB10" s="121">
        <f t="shared" si="45"/>
        <v>1750.5500000000002</v>
      </c>
      <c r="BC10" s="128">
        <v>51</v>
      </c>
      <c r="BD10" s="124">
        <f t="shared" si="4"/>
        <v>0</v>
      </c>
      <c r="BE10" s="27">
        <v>5.04</v>
      </c>
      <c r="BF10" s="37">
        <f t="shared" si="46"/>
        <v>0</v>
      </c>
      <c r="BG10" s="53"/>
      <c r="BH10" s="121">
        <f t="shared" si="47"/>
        <v>1750.5500000000002</v>
      </c>
      <c r="BI10" s="128">
        <v>51</v>
      </c>
      <c r="BJ10" s="124">
        <f t="shared" si="5"/>
        <v>0</v>
      </c>
      <c r="BK10" s="27">
        <v>5.04</v>
      </c>
      <c r="BL10" s="37">
        <f t="shared" si="48"/>
        <v>0</v>
      </c>
      <c r="BM10" s="53"/>
      <c r="BN10" s="110">
        <f t="shared" si="49"/>
        <v>1750.5500000000002</v>
      </c>
      <c r="BO10" s="128">
        <v>55</v>
      </c>
      <c r="BP10" s="124">
        <f t="shared" si="6"/>
        <v>4</v>
      </c>
      <c r="BQ10" s="27">
        <v>5.04</v>
      </c>
      <c r="BR10" s="37">
        <f t="shared" si="50"/>
        <v>20.16</v>
      </c>
      <c r="BS10" s="53"/>
      <c r="BT10" s="110">
        <f t="shared" si="51"/>
        <v>1730.39</v>
      </c>
      <c r="BU10" s="128">
        <v>55</v>
      </c>
      <c r="BV10" s="124">
        <f t="shared" si="7"/>
        <v>0</v>
      </c>
      <c r="BW10" s="27">
        <v>5.04</v>
      </c>
      <c r="BX10" s="37">
        <f t="shared" si="52"/>
        <v>0</v>
      </c>
      <c r="BY10" s="53"/>
      <c r="BZ10" s="110">
        <f t="shared" si="53"/>
        <v>1730.39</v>
      </c>
      <c r="CA10" s="128">
        <v>55</v>
      </c>
      <c r="CB10" s="124">
        <f t="shared" si="8"/>
        <v>0</v>
      </c>
      <c r="CC10" s="27">
        <v>5.04</v>
      </c>
      <c r="CD10" s="37">
        <f t="shared" si="54"/>
        <v>0</v>
      </c>
      <c r="CE10" s="53"/>
      <c r="CF10" s="110">
        <f t="shared" si="55"/>
        <v>1730.39</v>
      </c>
      <c r="CG10" s="128">
        <v>57</v>
      </c>
      <c r="CH10" s="124">
        <f t="shared" si="9"/>
        <v>2</v>
      </c>
      <c r="CI10" s="27">
        <v>5.04</v>
      </c>
      <c r="CJ10" s="37">
        <f t="shared" si="56"/>
        <v>10.08</v>
      </c>
      <c r="CK10" s="53"/>
      <c r="CL10" s="110">
        <f t="shared" si="57"/>
        <v>1720.3100000000002</v>
      </c>
      <c r="CM10" s="128">
        <v>59</v>
      </c>
      <c r="CN10" s="124">
        <f t="shared" si="10"/>
        <v>2</v>
      </c>
      <c r="CO10" s="27">
        <v>5.04</v>
      </c>
      <c r="CP10" s="37">
        <f t="shared" si="58"/>
        <v>10.08</v>
      </c>
      <c r="CQ10" s="53"/>
      <c r="CR10" s="110">
        <f t="shared" si="59"/>
        <v>1710.2300000000002</v>
      </c>
      <c r="CS10" s="128">
        <v>62</v>
      </c>
      <c r="CT10" s="124">
        <f t="shared" si="11"/>
        <v>3</v>
      </c>
      <c r="CU10" s="27">
        <v>5.04</v>
      </c>
      <c r="CV10" s="37">
        <f t="shared" si="60"/>
        <v>15.120000000000001</v>
      </c>
      <c r="CW10" s="53"/>
      <c r="CX10" s="110">
        <f t="shared" si="61"/>
        <v>1695.1100000000004</v>
      </c>
      <c r="CY10" s="128">
        <v>72</v>
      </c>
      <c r="CZ10" s="124">
        <f t="shared" si="12"/>
        <v>10</v>
      </c>
      <c r="DA10" s="27">
        <v>5.04</v>
      </c>
      <c r="DB10" s="37">
        <f t="shared" si="62"/>
        <v>50.4</v>
      </c>
      <c r="DC10" s="53"/>
      <c r="DD10" s="110">
        <f t="shared" si="63"/>
        <v>1644.7100000000003</v>
      </c>
      <c r="DE10" s="128">
        <v>79</v>
      </c>
      <c r="DF10" s="124">
        <f t="shared" si="13"/>
        <v>7</v>
      </c>
      <c r="DG10" s="27">
        <v>5.29</v>
      </c>
      <c r="DH10" s="37">
        <f t="shared" si="64"/>
        <v>37.03</v>
      </c>
      <c r="DI10" s="53"/>
      <c r="DJ10" s="110">
        <f t="shared" si="65"/>
        <v>1607.6800000000003</v>
      </c>
      <c r="DK10" s="128">
        <v>83</v>
      </c>
      <c r="DL10" s="124">
        <f t="shared" si="14"/>
        <v>4</v>
      </c>
      <c r="DM10" s="27">
        <v>5.29</v>
      </c>
      <c r="DN10" s="37">
        <f t="shared" si="66"/>
        <v>21.16</v>
      </c>
      <c r="DO10" s="53"/>
      <c r="DP10" s="110">
        <f t="shared" si="67"/>
        <v>1586.5200000000002</v>
      </c>
      <c r="DQ10" s="128">
        <v>85</v>
      </c>
      <c r="DR10" s="124">
        <f t="shared" si="15"/>
        <v>2</v>
      </c>
      <c r="DS10" s="27">
        <v>5.29</v>
      </c>
      <c r="DT10" s="37">
        <f t="shared" si="68"/>
        <v>10.58</v>
      </c>
      <c r="DU10" s="53"/>
      <c r="DV10" s="110">
        <f t="shared" si="69"/>
        <v>1575.9400000000003</v>
      </c>
      <c r="DW10" s="128">
        <v>89</v>
      </c>
      <c r="DX10" s="124">
        <f t="shared" si="16"/>
        <v>4</v>
      </c>
      <c r="DY10" s="27">
        <v>5.29</v>
      </c>
      <c r="DZ10" s="37">
        <f t="shared" si="70"/>
        <v>21.16</v>
      </c>
      <c r="EA10" s="53">
        <v>225</v>
      </c>
      <c r="EB10" s="110">
        <f t="shared" si="71"/>
        <v>1779.7800000000002</v>
      </c>
      <c r="EC10" s="128">
        <v>101</v>
      </c>
      <c r="ED10" s="124">
        <f t="shared" si="17"/>
        <v>12</v>
      </c>
      <c r="EE10" s="27">
        <v>5.29</v>
      </c>
      <c r="EF10" s="37">
        <f t="shared" si="72"/>
        <v>63.480000000000004</v>
      </c>
      <c r="EG10" s="53"/>
      <c r="EH10" s="110">
        <f t="shared" si="73"/>
        <v>1716.3000000000002</v>
      </c>
      <c r="EI10" s="128">
        <v>115</v>
      </c>
      <c r="EJ10" s="124">
        <f t="shared" si="18"/>
        <v>14</v>
      </c>
      <c r="EK10" s="27">
        <v>5.29</v>
      </c>
      <c r="EL10" s="37">
        <f t="shared" si="74"/>
        <v>74.06</v>
      </c>
      <c r="EM10" s="53"/>
      <c r="EN10" s="110">
        <f t="shared" si="75"/>
        <v>1642.2400000000002</v>
      </c>
      <c r="EO10" s="128">
        <v>115</v>
      </c>
      <c r="EP10" s="124">
        <f t="shared" si="19"/>
        <v>0</v>
      </c>
      <c r="EQ10" s="27">
        <v>5.38</v>
      </c>
      <c r="ER10" s="37">
        <f t="shared" si="95"/>
        <v>0</v>
      </c>
      <c r="ES10" s="53"/>
      <c r="ET10" s="110">
        <f t="shared" si="77"/>
        <v>1642.2400000000002</v>
      </c>
      <c r="EU10" s="128">
        <v>119</v>
      </c>
      <c r="EV10" s="124">
        <f t="shared" si="20"/>
        <v>4</v>
      </c>
      <c r="EW10" s="27">
        <v>5.38</v>
      </c>
      <c r="EX10" s="37">
        <f t="shared" si="96"/>
        <v>21.52</v>
      </c>
      <c r="EY10" s="53"/>
      <c r="EZ10" s="110">
        <f t="shared" si="79"/>
        <v>1620.7200000000003</v>
      </c>
      <c r="FA10" s="128">
        <v>121</v>
      </c>
      <c r="FB10" s="124">
        <f t="shared" si="21"/>
        <v>2</v>
      </c>
      <c r="FC10" s="27">
        <v>5.38</v>
      </c>
      <c r="FD10" s="37">
        <f t="shared" si="97"/>
        <v>10.76</v>
      </c>
      <c r="FE10" s="53"/>
      <c r="FF10" s="110">
        <f t="shared" si="81"/>
        <v>1609.9600000000003</v>
      </c>
      <c r="FG10" s="128">
        <v>140</v>
      </c>
      <c r="FH10" s="124">
        <f t="shared" si="22"/>
        <v>19</v>
      </c>
      <c r="FI10" s="27">
        <v>5.38</v>
      </c>
      <c r="FJ10" s="37">
        <f t="shared" si="98"/>
        <v>102.22</v>
      </c>
      <c r="FK10" s="53"/>
      <c r="FL10" s="110">
        <f t="shared" si="83"/>
        <v>1507.7400000000002</v>
      </c>
      <c r="FM10" s="128">
        <v>281</v>
      </c>
      <c r="FN10" s="124">
        <f t="shared" si="23"/>
        <v>141</v>
      </c>
      <c r="FO10" s="27">
        <v>5.38</v>
      </c>
      <c r="FP10" s="37">
        <f t="shared" si="99"/>
        <v>758.58</v>
      </c>
      <c r="FQ10" s="53"/>
      <c r="FR10" s="110">
        <f t="shared" si="85"/>
        <v>749.1600000000002</v>
      </c>
      <c r="FS10" s="128">
        <v>419</v>
      </c>
      <c r="FT10" s="124">
        <f t="shared" si="24"/>
        <v>138</v>
      </c>
      <c r="FU10" s="27">
        <v>5.38</v>
      </c>
      <c r="FV10" s="37">
        <f t="shared" si="100"/>
        <v>742.43999999999994</v>
      </c>
      <c r="FW10" s="53"/>
      <c r="FX10" s="110">
        <f t="shared" si="87"/>
        <v>6.7200000000002547</v>
      </c>
      <c r="FY10" s="128">
        <v>559</v>
      </c>
      <c r="FZ10" s="124">
        <f t="shared" si="25"/>
        <v>140</v>
      </c>
      <c r="GA10" s="27">
        <v>5.56</v>
      </c>
      <c r="GB10" s="37">
        <f t="shared" si="101"/>
        <v>778.4</v>
      </c>
      <c r="GC10" s="53"/>
      <c r="GD10" s="58">
        <f t="shared" si="27"/>
        <v>-771.67999999999972</v>
      </c>
      <c r="GE10" s="128">
        <v>605</v>
      </c>
      <c r="GF10" s="124">
        <f t="shared" si="28"/>
        <v>46</v>
      </c>
      <c r="GG10" s="27">
        <v>5.56</v>
      </c>
      <c r="GH10" s="37">
        <f t="shared" si="102"/>
        <v>255.76</v>
      </c>
      <c r="GI10" s="53"/>
      <c r="GJ10" s="57">
        <f t="shared" si="89"/>
        <v>-1027.4399999999996</v>
      </c>
      <c r="GK10" s="128">
        <v>692</v>
      </c>
      <c r="GL10" s="124">
        <f t="shared" si="31"/>
        <v>87</v>
      </c>
      <c r="GM10" s="27">
        <v>5.56</v>
      </c>
      <c r="GN10" s="37">
        <f t="shared" si="103"/>
        <v>483.71999999999997</v>
      </c>
      <c r="GO10" s="53"/>
      <c r="GP10" s="57">
        <f t="shared" si="91"/>
        <v>-1511.1599999999996</v>
      </c>
      <c r="GQ10" s="128">
        <v>806</v>
      </c>
      <c r="GR10" s="124">
        <f t="shared" si="34"/>
        <v>114</v>
      </c>
      <c r="GS10" s="27">
        <v>5.56</v>
      </c>
      <c r="GT10" s="37">
        <f t="shared" si="104"/>
        <v>633.83999999999992</v>
      </c>
      <c r="GU10" s="53">
        <v>2000</v>
      </c>
      <c r="GV10" s="58">
        <f t="shared" si="93"/>
        <v>-144.99999999999955</v>
      </c>
    </row>
    <row r="11" spans="1:204" ht="15.6" customHeight="1" x14ac:dyDescent="0.25">
      <c r="A11" s="96" t="s">
        <v>41</v>
      </c>
      <c r="B11" s="6">
        <v>11</v>
      </c>
      <c r="C11" s="17">
        <v>-648.23</v>
      </c>
      <c r="D11" s="71"/>
      <c r="E11" s="71">
        <v>1</v>
      </c>
      <c r="F11" s="71">
        <v>1</v>
      </c>
      <c r="G11" s="71">
        <v>1</v>
      </c>
      <c r="H11" s="71">
        <v>1</v>
      </c>
      <c r="I11" s="71">
        <v>2</v>
      </c>
      <c r="J11" s="71">
        <v>2</v>
      </c>
      <c r="K11" s="71">
        <v>2</v>
      </c>
      <c r="L11" s="71">
        <v>2</v>
      </c>
      <c r="M11" s="71">
        <v>32</v>
      </c>
      <c r="N11" s="71">
        <v>46</v>
      </c>
      <c r="O11" s="71">
        <v>46</v>
      </c>
      <c r="P11" s="71">
        <v>96</v>
      </c>
      <c r="Q11" s="71">
        <v>195</v>
      </c>
      <c r="R11" s="71">
        <v>516</v>
      </c>
      <c r="S11" s="71">
        <v>644</v>
      </c>
      <c r="T11" s="71">
        <v>644</v>
      </c>
      <c r="U11" s="71">
        <v>644</v>
      </c>
      <c r="V11" s="71">
        <v>695</v>
      </c>
      <c r="W11" s="71">
        <v>742</v>
      </c>
      <c r="X11" s="71">
        <v>865</v>
      </c>
      <c r="Y11" s="71">
        <v>975</v>
      </c>
      <c r="Z11" s="63">
        <f t="shared" si="105"/>
        <v>110</v>
      </c>
      <c r="AA11" s="64">
        <v>4.8099999999999996</v>
      </c>
      <c r="AB11" s="65">
        <f t="shared" si="37"/>
        <v>529.09999999999991</v>
      </c>
      <c r="AC11" s="65">
        <v>1000</v>
      </c>
      <c r="AD11" s="17">
        <f t="shared" si="107"/>
        <v>-177.32999999999993</v>
      </c>
      <c r="AE11" s="66">
        <v>1036</v>
      </c>
      <c r="AF11" s="67">
        <f t="shared" si="0"/>
        <v>61</v>
      </c>
      <c r="AG11" s="68">
        <v>4.8099999999999996</v>
      </c>
      <c r="AH11" s="57">
        <f t="shared" si="38"/>
        <v>293.40999999999997</v>
      </c>
      <c r="AI11" s="69"/>
      <c r="AJ11" s="57">
        <f t="shared" si="39"/>
        <v>-470.7399999999999</v>
      </c>
      <c r="AK11" s="66">
        <v>1127</v>
      </c>
      <c r="AL11" s="67">
        <f t="shared" si="1"/>
        <v>91</v>
      </c>
      <c r="AM11" s="68">
        <v>5.04</v>
      </c>
      <c r="AN11" s="57">
        <f t="shared" si="40"/>
        <v>458.64</v>
      </c>
      <c r="AO11" s="69">
        <v>2000</v>
      </c>
      <c r="AP11" s="57">
        <f t="shared" si="41"/>
        <v>1070.6200000000003</v>
      </c>
      <c r="AQ11" s="66">
        <v>1224.6199999999999</v>
      </c>
      <c r="AR11" s="67">
        <f t="shared" si="2"/>
        <v>97.619999999999891</v>
      </c>
      <c r="AS11" s="68">
        <v>5.04</v>
      </c>
      <c r="AT11" s="57">
        <f t="shared" si="42"/>
        <v>492.00479999999948</v>
      </c>
      <c r="AU11" s="69">
        <v>2000</v>
      </c>
      <c r="AV11" s="57">
        <f t="shared" si="43"/>
        <v>2578.6152000000011</v>
      </c>
      <c r="AW11" s="66">
        <v>1380</v>
      </c>
      <c r="AX11" s="67">
        <f t="shared" si="3"/>
        <v>155.38000000000011</v>
      </c>
      <c r="AY11" s="68">
        <v>5.04</v>
      </c>
      <c r="AZ11" s="57">
        <f t="shared" si="44"/>
        <v>783.11520000000053</v>
      </c>
      <c r="BA11" s="69"/>
      <c r="BB11" s="119">
        <f t="shared" si="45"/>
        <v>1795.5000000000005</v>
      </c>
      <c r="BC11" s="129">
        <v>1602</v>
      </c>
      <c r="BD11" s="125">
        <f t="shared" si="4"/>
        <v>222</v>
      </c>
      <c r="BE11" s="68">
        <v>5.04</v>
      </c>
      <c r="BF11" s="57">
        <f t="shared" si="46"/>
        <v>1118.8800000000001</v>
      </c>
      <c r="BG11" s="69"/>
      <c r="BH11" s="119">
        <f t="shared" si="47"/>
        <v>676.62000000000035</v>
      </c>
      <c r="BI11" s="129">
        <v>1746</v>
      </c>
      <c r="BJ11" s="125">
        <f t="shared" si="5"/>
        <v>144</v>
      </c>
      <c r="BK11" s="68">
        <v>5.04</v>
      </c>
      <c r="BL11" s="57">
        <f t="shared" si="48"/>
        <v>725.76</v>
      </c>
      <c r="BM11" s="69"/>
      <c r="BN11" s="57">
        <f t="shared" si="49"/>
        <v>-49.139999999999645</v>
      </c>
      <c r="BO11" s="129">
        <v>2246</v>
      </c>
      <c r="BP11" s="125">
        <f t="shared" si="6"/>
        <v>500</v>
      </c>
      <c r="BQ11" s="68">
        <v>5.04</v>
      </c>
      <c r="BR11" s="57">
        <f t="shared" si="50"/>
        <v>2520</v>
      </c>
      <c r="BS11" s="69"/>
      <c r="BT11" s="57">
        <f t="shared" si="51"/>
        <v>-2569.1399999999994</v>
      </c>
      <c r="BU11" s="129">
        <v>2897</v>
      </c>
      <c r="BV11" s="125">
        <f t="shared" si="7"/>
        <v>651</v>
      </c>
      <c r="BW11" s="68">
        <v>5.04</v>
      </c>
      <c r="BX11" s="57">
        <f t="shared" si="52"/>
        <v>3281.04</v>
      </c>
      <c r="BY11" s="69">
        <v>2000</v>
      </c>
      <c r="BZ11" s="57">
        <f t="shared" si="53"/>
        <v>-3850.1799999999994</v>
      </c>
      <c r="CA11" s="129">
        <v>3695</v>
      </c>
      <c r="CB11" s="125">
        <f t="shared" si="8"/>
        <v>798</v>
      </c>
      <c r="CC11" s="68">
        <v>5.04</v>
      </c>
      <c r="CD11" s="57">
        <f t="shared" si="54"/>
        <v>4021.92</v>
      </c>
      <c r="CE11" s="69"/>
      <c r="CF11" s="57">
        <f t="shared" si="55"/>
        <v>-7872.0999999999995</v>
      </c>
      <c r="CG11" s="129">
        <v>4206</v>
      </c>
      <c r="CH11" s="125">
        <f t="shared" si="9"/>
        <v>511</v>
      </c>
      <c r="CI11" s="68">
        <v>5.04</v>
      </c>
      <c r="CJ11" s="57">
        <f t="shared" si="56"/>
        <v>2575.44</v>
      </c>
      <c r="CK11" s="69">
        <v>3000</v>
      </c>
      <c r="CL11" s="57">
        <f t="shared" si="57"/>
        <v>-7447.5399999999991</v>
      </c>
      <c r="CM11" s="129">
        <v>5372</v>
      </c>
      <c r="CN11" s="125">
        <f t="shared" si="10"/>
        <v>1166</v>
      </c>
      <c r="CO11" s="68">
        <v>5.04</v>
      </c>
      <c r="CP11" s="57">
        <f t="shared" si="58"/>
        <v>5876.64</v>
      </c>
      <c r="CQ11" s="69">
        <v>5000</v>
      </c>
      <c r="CR11" s="57">
        <f t="shared" si="59"/>
        <v>-8324.18</v>
      </c>
      <c r="CS11" s="129">
        <v>6026</v>
      </c>
      <c r="CT11" s="125">
        <f t="shared" si="11"/>
        <v>654</v>
      </c>
      <c r="CU11" s="68">
        <v>5.04</v>
      </c>
      <c r="CV11" s="57">
        <f t="shared" si="60"/>
        <v>3296.16</v>
      </c>
      <c r="CW11" s="69">
        <v>2000</v>
      </c>
      <c r="CX11" s="57">
        <f t="shared" si="61"/>
        <v>-9620.34</v>
      </c>
      <c r="CY11" s="129">
        <v>6566</v>
      </c>
      <c r="CZ11" s="125">
        <f t="shared" si="12"/>
        <v>540</v>
      </c>
      <c r="DA11" s="68">
        <v>5.04</v>
      </c>
      <c r="DB11" s="57">
        <f t="shared" si="62"/>
        <v>2721.6</v>
      </c>
      <c r="DC11" s="69">
        <v>4000</v>
      </c>
      <c r="DD11" s="57">
        <f t="shared" si="63"/>
        <v>-8341.94</v>
      </c>
      <c r="DE11" s="129">
        <v>6785</v>
      </c>
      <c r="DF11" s="125">
        <f t="shared" si="13"/>
        <v>219</v>
      </c>
      <c r="DG11" s="68">
        <v>5.29</v>
      </c>
      <c r="DH11" s="57">
        <f t="shared" si="64"/>
        <v>1158.51</v>
      </c>
      <c r="DI11" s="69">
        <v>2000</v>
      </c>
      <c r="DJ11" s="57">
        <f t="shared" si="65"/>
        <v>-7500.4500000000007</v>
      </c>
      <c r="DK11" s="129">
        <v>7216</v>
      </c>
      <c r="DL11" s="125">
        <f t="shared" si="14"/>
        <v>431</v>
      </c>
      <c r="DM11" s="68">
        <v>5.29</v>
      </c>
      <c r="DN11" s="57">
        <f t="shared" si="66"/>
        <v>2279.9900000000002</v>
      </c>
      <c r="DO11" s="69">
        <v>5000</v>
      </c>
      <c r="DP11" s="57">
        <f t="shared" si="67"/>
        <v>-4780.4400000000005</v>
      </c>
      <c r="DQ11" s="129">
        <v>7512</v>
      </c>
      <c r="DR11" s="125">
        <f t="shared" si="15"/>
        <v>296</v>
      </c>
      <c r="DS11" s="68">
        <v>5.29</v>
      </c>
      <c r="DT11" s="57">
        <f t="shared" si="68"/>
        <v>1565.84</v>
      </c>
      <c r="DU11" s="69"/>
      <c r="DV11" s="57">
        <f t="shared" si="69"/>
        <v>-6346.2800000000007</v>
      </c>
      <c r="DW11" s="129">
        <v>7881</v>
      </c>
      <c r="DX11" s="125">
        <f t="shared" si="16"/>
        <v>369</v>
      </c>
      <c r="DY11" s="68">
        <v>5.29</v>
      </c>
      <c r="DZ11" s="57">
        <f t="shared" si="70"/>
        <v>1952.01</v>
      </c>
      <c r="EA11" s="69"/>
      <c r="EB11" s="57">
        <f t="shared" si="71"/>
        <v>-8298.2900000000009</v>
      </c>
      <c r="EC11" s="129">
        <v>8151</v>
      </c>
      <c r="ED11" s="125">
        <f t="shared" si="17"/>
        <v>270</v>
      </c>
      <c r="EE11" s="68">
        <v>5.29</v>
      </c>
      <c r="EF11" s="57">
        <f t="shared" si="72"/>
        <v>1428.3</v>
      </c>
      <c r="EG11" s="69"/>
      <c r="EH11" s="57">
        <f t="shared" si="73"/>
        <v>-9726.59</v>
      </c>
      <c r="EI11" s="129">
        <v>8326</v>
      </c>
      <c r="EJ11" s="125">
        <f t="shared" si="18"/>
        <v>175</v>
      </c>
      <c r="EK11" s="68">
        <v>5.29</v>
      </c>
      <c r="EL11" s="57">
        <f t="shared" si="74"/>
        <v>925.75</v>
      </c>
      <c r="EM11" s="69"/>
      <c r="EN11" s="57">
        <f t="shared" si="75"/>
        <v>-10652.34</v>
      </c>
      <c r="EO11" s="129">
        <v>8326</v>
      </c>
      <c r="EP11" s="125">
        <f t="shared" si="19"/>
        <v>0</v>
      </c>
      <c r="EQ11" s="68">
        <v>5.38</v>
      </c>
      <c r="ER11" s="57">
        <f t="shared" si="95"/>
        <v>0</v>
      </c>
      <c r="ES11" s="69"/>
      <c r="ET11" s="57">
        <f t="shared" si="77"/>
        <v>-10652.34</v>
      </c>
      <c r="EU11" s="129">
        <v>8326</v>
      </c>
      <c r="EV11" s="125">
        <f t="shared" si="20"/>
        <v>0</v>
      </c>
      <c r="EW11" s="68">
        <v>5.38</v>
      </c>
      <c r="EX11" s="57">
        <f t="shared" si="96"/>
        <v>0</v>
      </c>
      <c r="EY11" s="69"/>
      <c r="EZ11" s="57">
        <f t="shared" si="79"/>
        <v>-10652.34</v>
      </c>
      <c r="FA11" s="130">
        <v>8326</v>
      </c>
      <c r="FB11" s="126">
        <f t="shared" si="21"/>
        <v>0</v>
      </c>
      <c r="FC11" s="18">
        <v>5.38</v>
      </c>
      <c r="FD11" s="59">
        <f t="shared" si="97"/>
        <v>0</v>
      </c>
      <c r="FE11" s="105">
        <v>10700</v>
      </c>
      <c r="FF11" s="110">
        <f t="shared" si="81"/>
        <v>47.659999999999854</v>
      </c>
      <c r="FG11" s="130">
        <v>8502</v>
      </c>
      <c r="FH11" s="126">
        <f t="shared" si="22"/>
        <v>176</v>
      </c>
      <c r="FI11" s="18">
        <v>5.38</v>
      </c>
      <c r="FJ11" s="59">
        <f t="shared" si="98"/>
        <v>946.88</v>
      </c>
      <c r="FK11" s="105"/>
      <c r="FL11" s="58">
        <f t="shared" si="83"/>
        <v>-899.22000000000014</v>
      </c>
      <c r="FM11" s="130">
        <v>8537</v>
      </c>
      <c r="FN11" s="126">
        <f t="shared" si="23"/>
        <v>35</v>
      </c>
      <c r="FO11" s="18">
        <v>5.38</v>
      </c>
      <c r="FP11" s="59">
        <f t="shared" si="99"/>
        <v>188.29999999999998</v>
      </c>
      <c r="FQ11" s="105"/>
      <c r="FR11" s="57">
        <f t="shared" si="85"/>
        <v>-1087.5200000000002</v>
      </c>
      <c r="FS11" s="130">
        <v>8601</v>
      </c>
      <c r="FT11" s="126">
        <f t="shared" si="24"/>
        <v>64</v>
      </c>
      <c r="FU11" s="27">
        <v>5.38</v>
      </c>
      <c r="FV11" s="59">
        <f t="shared" si="100"/>
        <v>344.32</v>
      </c>
      <c r="FW11" s="105"/>
      <c r="FX11" s="57">
        <f t="shared" si="87"/>
        <v>-1431.8400000000001</v>
      </c>
      <c r="FY11" s="130">
        <v>8639</v>
      </c>
      <c r="FZ11" s="126">
        <f t="shared" si="25"/>
        <v>38</v>
      </c>
      <c r="GA11" s="27">
        <v>5.56</v>
      </c>
      <c r="GB11" s="59">
        <f t="shared" si="101"/>
        <v>211.27999999999997</v>
      </c>
      <c r="GC11" s="105"/>
      <c r="GD11" s="57">
        <f t="shared" si="27"/>
        <v>-1643.1200000000001</v>
      </c>
      <c r="GE11" s="130">
        <v>8679</v>
      </c>
      <c r="GF11" s="126">
        <f t="shared" si="28"/>
        <v>40</v>
      </c>
      <c r="GG11" s="27">
        <v>5.56</v>
      </c>
      <c r="GH11" s="59">
        <f t="shared" si="102"/>
        <v>222.39999999999998</v>
      </c>
      <c r="GI11" s="105">
        <v>2000</v>
      </c>
      <c r="GJ11" s="110">
        <f t="shared" si="89"/>
        <v>134.47999999999979</v>
      </c>
      <c r="GK11" s="130">
        <v>8773</v>
      </c>
      <c r="GL11" s="126">
        <f t="shared" si="31"/>
        <v>94</v>
      </c>
      <c r="GM11" s="27">
        <v>5.56</v>
      </c>
      <c r="GN11" s="59">
        <f t="shared" si="103"/>
        <v>522.64</v>
      </c>
      <c r="GO11" s="105"/>
      <c r="GP11" s="58">
        <f t="shared" si="91"/>
        <v>-388.1600000000002</v>
      </c>
      <c r="GQ11" s="130">
        <v>8877</v>
      </c>
      <c r="GR11" s="126">
        <f t="shared" si="34"/>
        <v>104</v>
      </c>
      <c r="GS11" s="27">
        <v>5.56</v>
      </c>
      <c r="GT11" s="59">
        <f t="shared" si="104"/>
        <v>578.24</v>
      </c>
      <c r="GU11" s="105">
        <v>500</v>
      </c>
      <c r="GV11" s="58">
        <f t="shared" si="93"/>
        <v>-466.4000000000002</v>
      </c>
    </row>
    <row r="12" spans="1:204" ht="15.6" customHeight="1" x14ac:dyDescent="0.25">
      <c r="A12" s="96" t="s">
        <v>42</v>
      </c>
      <c r="B12" s="6">
        <v>12</v>
      </c>
      <c r="C12" s="23">
        <v>350.76</v>
      </c>
      <c r="D12" s="2"/>
      <c r="E12" s="2"/>
      <c r="F12" s="2"/>
      <c r="G12" s="2"/>
      <c r="H12" s="2"/>
      <c r="I12" s="2"/>
      <c r="J12" s="2">
        <v>480</v>
      </c>
      <c r="K12" s="2">
        <v>539</v>
      </c>
      <c r="L12" s="2">
        <v>553</v>
      </c>
      <c r="M12" s="2">
        <v>553</v>
      </c>
      <c r="N12" s="2">
        <v>558</v>
      </c>
      <c r="O12" s="2">
        <v>700</v>
      </c>
      <c r="P12" s="2">
        <v>769</v>
      </c>
      <c r="Q12" s="2">
        <v>790</v>
      </c>
      <c r="R12" s="2">
        <v>790</v>
      </c>
      <c r="S12" s="2">
        <v>790</v>
      </c>
      <c r="T12" s="2">
        <v>790</v>
      </c>
      <c r="U12" s="2">
        <v>790</v>
      </c>
      <c r="V12" s="2">
        <v>790</v>
      </c>
      <c r="W12" s="2">
        <v>790</v>
      </c>
      <c r="X12" s="2">
        <v>790</v>
      </c>
      <c r="Y12" s="2">
        <v>913</v>
      </c>
      <c r="Z12" s="20">
        <f t="shared" si="105"/>
        <v>123</v>
      </c>
      <c r="AA12" s="21">
        <v>4.8099999999999996</v>
      </c>
      <c r="AB12" s="22">
        <f t="shared" si="37"/>
        <v>591.63</v>
      </c>
      <c r="AC12" s="22"/>
      <c r="AD12" s="24">
        <f t="shared" si="107"/>
        <v>-240.87</v>
      </c>
      <c r="AE12" s="49">
        <v>1349</v>
      </c>
      <c r="AF12" s="36">
        <f t="shared" si="0"/>
        <v>436</v>
      </c>
      <c r="AG12" s="27">
        <v>4.8099999999999996</v>
      </c>
      <c r="AH12" s="37">
        <f t="shared" si="38"/>
        <v>2097.16</v>
      </c>
      <c r="AI12" s="53">
        <v>4000</v>
      </c>
      <c r="AJ12" s="37">
        <f t="shared" si="39"/>
        <v>1661.9700000000003</v>
      </c>
      <c r="AK12" s="49">
        <v>1506</v>
      </c>
      <c r="AL12" s="36">
        <f t="shared" si="1"/>
        <v>157</v>
      </c>
      <c r="AM12" s="27">
        <v>5.04</v>
      </c>
      <c r="AN12" s="37">
        <f t="shared" si="40"/>
        <v>791.28</v>
      </c>
      <c r="AO12" s="53"/>
      <c r="AP12" s="59">
        <f t="shared" si="41"/>
        <v>870.69000000000028</v>
      </c>
      <c r="AQ12" s="49">
        <v>1871.19</v>
      </c>
      <c r="AR12" s="36">
        <f t="shared" si="2"/>
        <v>365.19000000000005</v>
      </c>
      <c r="AS12" s="27">
        <v>5.04</v>
      </c>
      <c r="AT12" s="37">
        <f t="shared" si="42"/>
        <v>1840.5576000000003</v>
      </c>
      <c r="AU12" s="53"/>
      <c r="AV12" s="58">
        <f t="shared" si="43"/>
        <v>-969.86760000000004</v>
      </c>
      <c r="AW12" s="49">
        <v>1982</v>
      </c>
      <c r="AX12" s="36">
        <f t="shared" si="3"/>
        <v>110.80999999999995</v>
      </c>
      <c r="AY12" s="27">
        <v>5.04</v>
      </c>
      <c r="AZ12" s="37">
        <f t="shared" si="44"/>
        <v>558.48239999999976</v>
      </c>
      <c r="BA12" s="53"/>
      <c r="BB12" s="119">
        <f t="shared" si="45"/>
        <v>-1528.35</v>
      </c>
      <c r="BC12" s="128">
        <v>1993</v>
      </c>
      <c r="BD12" s="124">
        <f t="shared" si="4"/>
        <v>11</v>
      </c>
      <c r="BE12" s="27">
        <v>5.04</v>
      </c>
      <c r="BF12" s="37">
        <f t="shared" si="46"/>
        <v>55.44</v>
      </c>
      <c r="BG12" s="53">
        <v>3000</v>
      </c>
      <c r="BH12" s="121">
        <f t="shared" si="47"/>
        <v>1416.21</v>
      </c>
      <c r="BI12" s="128">
        <v>1993</v>
      </c>
      <c r="BJ12" s="124">
        <f t="shared" si="5"/>
        <v>0</v>
      </c>
      <c r="BK12" s="27">
        <v>5.04</v>
      </c>
      <c r="BL12" s="37">
        <f t="shared" si="48"/>
        <v>0</v>
      </c>
      <c r="BM12" s="53"/>
      <c r="BN12" s="110">
        <f t="shared" si="49"/>
        <v>1416.21</v>
      </c>
      <c r="BO12" s="128">
        <v>1993</v>
      </c>
      <c r="BP12" s="124">
        <f t="shared" si="6"/>
        <v>0</v>
      </c>
      <c r="BQ12" s="27">
        <v>5.04</v>
      </c>
      <c r="BR12" s="37">
        <f t="shared" si="50"/>
        <v>0</v>
      </c>
      <c r="BS12" s="53"/>
      <c r="BT12" s="110">
        <f t="shared" si="51"/>
        <v>1416.21</v>
      </c>
      <c r="BU12" s="128">
        <v>1993</v>
      </c>
      <c r="BV12" s="124">
        <f t="shared" si="7"/>
        <v>0</v>
      </c>
      <c r="BW12" s="27">
        <v>5.04</v>
      </c>
      <c r="BX12" s="37">
        <f t="shared" si="52"/>
        <v>0</v>
      </c>
      <c r="BY12" s="53"/>
      <c r="BZ12" s="110">
        <f t="shared" si="53"/>
        <v>1416.21</v>
      </c>
      <c r="CA12" s="128">
        <v>1993</v>
      </c>
      <c r="CB12" s="124">
        <f t="shared" si="8"/>
        <v>0</v>
      </c>
      <c r="CC12" s="27">
        <v>5.04</v>
      </c>
      <c r="CD12" s="37">
        <f t="shared" si="54"/>
        <v>0</v>
      </c>
      <c r="CE12" s="53"/>
      <c r="CF12" s="110">
        <f t="shared" si="55"/>
        <v>1416.21</v>
      </c>
      <c r="CG12" s="128">
        <v>1993</v>
      </c>
      <c r="CH12" s="124">
        <f t="shared" si="9"/>
        <v>0</v>
      </c>
      <c r="CI12" s="27">
        <v>5.04</v>
      </c>
      <c r="CJ12" s="37">
        <f t="shared" si="56"/>
        <v>0</v>
      </c>
      <c r="CK12" s="53"/>
      <c r="CL12" s="110">
        <f t="shared" si="57"/>
        <v>1416.21</v>
      </c>
      <c r="CM12" s="128">
        <v>1993</v>
      </c>
      <c r="CN12" s="124">
        <f t="shared" si="10"/>
        <v>0</v>
      </c>
      <c r="CO12" s="27">
        <v>5.04</v>
      </c>
      <c r="CP12" s="37">
        <f t="shared" si="58"/>
        <v>0</v>
      </c>
      <c r="CQ12" s="53"/>
      <c r="CR12" s="110">
        <f t="shared" si="59"/>
        <v>1416.21</v>
      </c>
      <c r="CS12" s="128">
        <v>2124</v>
      </c>
      <c r="CT12" s="124">
        <f t="shared" si="11"/>
        <v>131</v>
      </c>
      <c r="CU12" s="27">
        <v>5.04</v>
      </c>
      <c r="CV12" s="37">
        <f t="shared" si="60"/>
        <v>660.24</v>
      </c>
      <c r="CW12" s="53"/>
      <c r="CX12" s="110">
        <f t="shared" si="61"/>
        <v>755.97</v>
      </c>
      <c r="CY12" s="128">
        <v>2337</v>
      </c>
      <c r="CZ12" s="124">
        <f t="shared" si="12"/>
        <v>213</v>
      </c>
      <c r="DA12" s="27">
        <v>5.04</v>
      </c>
      <c r="DB12" s="37">
        <f t="shared" si="62"/>
        <v>1073.52</v>
      </c>
      <c r="DC12" s="53">
        <v>5000</v>
      </c>
      <c r="DD12" s="110">
        <f t="shared" si="63"/>
        <v>4682.45</v>
      </c>
      <c r="DE12" s="128">
        <v>2486</v>
      </c>
      <c r="DF12" s="124">
        <f t="shared" si="13"/>
        <v>149</v>
      </c>
      <c r="DG12" s="27">
        <v>5.29</v>
      </c>
      <c r="DH12" s="37">
        <f t="shared" si="64"/>
        <v>788.21</v>
      </c>
      <c r="DI12" s="53"/>
      <c r="DJ12" s="110">
        <f t="shared" si="65"/>
        <v>3894.24</v>
      </c>
      <c r="DK12" s="128">
        <v>2723</v>
      </c>
      <c r="DL12" s="124">
        <f t="shared" si="14"/>
        <v>237</v>
      </c>
      <c r="DM12" s="27">
        <v>5.29</v>
      </c>
      <c r="DN12" s="37">
        <f t="shared" si="66"/>
        <v>1253.73</v>
      </c>
      <c r="DO12" s="53">
        <v>225</v>
      </c>
      <c r="DP12" s="110">
        <f t="shared" si="67"/>
        <v>2865.5099999999998</v>
      </c>
      <c r="DQ12" s="128">
        <v>2778</v>
      </c>
      <c r="DR12" s="124">
        <f t="shared" si="15"/>
        <v>55</v>
      </c>
      <c r="DS12" s="27">
        <v>5.29</v>
      </c>
      <c r="DT12" s="37">
        <f t="shared" si="68"/>
        <v>290.95</v>
      </c>
      <c r="DU12" s="53"/>
      <c r="DV12" s="110">
        <f t="shared" si="69"/>
        <v>2574.56</v>
      </c>
      <c r="DW12" s="128">
        <v>2786</v>
      </c>
      <c r="DX12" s="124">
        <f t="shared" si="16"/>
        <v>8</v>
      </c>
      <c r="DY12" s="27">
        <v>5.29</v>
      </c>
      <c r="DZ12" s="37">
        <f t="shared" si="70"/>
        <v>42.32</v>
      </c>
      <c r="EA12" s="53"/>
      <c r="EB12" s="110">
        <f t="shared" si="71"/>
        <v>2532.2399999999998</v>
      </c>
      <c r="EC12" s="128">
        <v>2786</v>
      </c>
      <c r="ED12" s="124">
        <f t="shared" si="17"/>
        <v>0</v>
      </c>
      <c r="EE12" s="27">
        <v>5.29</v>
      </c>
      <c r="EF12" s="37">
        <f t="shared" si="72"/>
        <v>0</v>
      </c>
      <c r="EG12" s="53"/>
      <c r="EH12" s="110">
        <f t="shared" si="73"/>
        <v>2532.2399999999998</v>
      </c>
      <c r="EI12" s="128">
        <v>2786</v>
      </c>
      <c r="EJ12" s="124">
        <f t="shared" si="18"/>
        <v>0</v>
      </c>
      <c r="EK12" s="27">
        <v>5.29</v>
      </c>
      <c r="EL12" s="37">
        <f t="shared" si="74"/>
        <v>0</v>
      </c>
      <c r="EM12" s="53"/>
      <c r="EN12" s="110">
        <f t="shared" si="75"/>
        <v>2532.2399999999998</v>
      </c>
      <c r="EO12" s="128">
        <v>2786</v>
      </c>
      <c r="EP12" s="124">
        <f t="shared" si="19"/>
        <v>0</v>
      </c>
      <c r="EQ12" s="27">
        <v>5.38</v>
      </c>
      <c r="ER12" s="37">
        <f t="shared" si="95"/>
        <v>0</v>
      </c>
      <c r="ES12" s="53"/>
      <c r="ET12" s="110">
        <f t="shared" si="77"/>
        <v>2532.2399999999998</v>
      </c>
      <c r="EU12" s="128">
        <v>2786</v>
      </c>
      <c r="EV12" s="124">
        <f t="shared" si="20"/>
        <v>0</v>
      </c>
      <c r="EW12" s="27">
        <v>5.38</v>
      </c>
      <c r="EX12" s="37">
        <f t="shared" si="96"/>
        <v>0</v>
      </c>
      <c r="EY12" s="53"/>
      <c r="EZ12" s="110">
        <f t="shared" si="79"/>
        <v>2532.2399999999998</v>
      </c>
      <c r="FA12" s="128">
        <v>2786</v>
      </c>
      <c r="FB12" s="124">
        <f t="shared" si="21"/>
        <v>0</v>
      </c>
      <c r="FC12" s="27">
        <v>5.38</v>
      </c>
      <c r="FD12" s="37">
        <f t="shared" si="97"/>
        <v>0</v>
      </c>
      <c r="FE12" s="53"/>
      <c r="FF12" s="110">
        <f t="shared" si="81"/>
        <v>2532.2399999999998</v>
      </c>
      <c r="FG12" s="128">
        <v>2786</v>
      </c>
      <c r="FH12" s="124">
        <f t="shared" si="22"/>
        <v>0</v>
      </c>
      <c r="FI12" s="27">
        <v>5.38</v>
      </c>
      <c r="FJ12" s="37">
        <f t="shared" si="98"/>
        <v>0</v>
      </c>
      <c r="FK12" s="53"/>
      <c r="FL12" s="110">
        <f t="shared" si="83"/>
        <v>2532.2399999999998</v>
      </c>
      <c r="FM12" s="128">
        <v>3013</v>
      </c>
      <c r="FN12" s="124">
        <f t="shared" si="23"/>
        <v>227</v>
      </c>
      <c r="FO12" s="27">
        <v>5.38</v>
      </c>
      <c r="FP12" s="37">
        <f t="shared" si="99"/>
        <v>1221.26</v>
      </c>
      <c r="FQ12" s="53"/>
      <c r="FR12" s="110">
        <f t="shared" si="85"/>
        <v>1310.9799999999998</v>
      </c>
      <c r="FS12" s="128">
        <v>3183</v>
      </c>
      <c r="FT12" s="124">
        <f t="shared" si="24"/>
        <v>170</v>
      </c>
      <c r="FU12" s="27">
        <v>5.38</v>
      </c>
      <c r="FV12" s="37">
        <f t="shared" si="100"/>
        <v>914.6</v>
      </c>
      <c r="FW12" s="53">
        <v>3000</v>
      </c>
      <c r="FX12" s="110">
        <f t="shared" si="87"/>
        <v>3396.38</v>
      </c>
      <c r="FY12" s="128">
        <v>3336</v>
      </c>
      <c r="FZ12" s="124">
        <f t="shared" si="25"/>
        <v>153</v>
      </c>
      <c r="GA12" s="27">
        <v>5.56</v>
      </c>
      <c r="GB12" s="37">
        <f t="shared" si="101"/>
        <v>850.68</v>
      </c>
      <c r="GC12" s="53"/>
      <c r="GD12" s="110">
        <f t="shared" si="27"/>
        <v>2545.7000000000003</v>
      </c>
      <c r="GE12" s="128">
        <v>3470</v>
      </c>
      <c r="GF12" s="124">
        <f t="shared" si="28"/>
        <v>134</v>
      </c>
      <c r="GG12" s="27">
        <v>5.56</v>
      </c>
      <c r="GH12" s="37">
        <f t="shared" si="102"/>
        <v>745.04</v>
      </c>
      <c r="GI12" s="53"/>
      <c r="GJ12" s="110">
        <f t="shared" si="89"/>
        <v>1800.6600000000003</v>
      </c>
      <c r="GK12" s="128">
        <v>3490</v>
      </c>
      <c r="GL12" s="124">
        <f t="shared" si="31"/>
        <v>20</v>
      </c>
      <c r="GM12" s="27">
        <v>5.56</v>
      </c>
      <c r="GN12" s="37">
        <f t="shared" si="103"/>
        <v>111.19999999999999</v>
      </c>
      <c r="GO12" s="53"/>
      <c r="GP12" s="110">
        <f t="shared" si="91"/>
        <v>1689.4600000000003</v>
      </c>
      <c r="GQ12" s="128">
        <v>3491</v>
      </c>
      <c r="GR12" s="124">
        <f t="shared" si="34"/>
        <v>1</v>
      </c>
      <c r="GS12" s="27">
        <v>5.56</v>
      </c>
      <c r="GT12" s="37">
        <f t="shared" si="104"/>
        <v>5.56</v>
      </c>
      <c r="GU12" s="53"/>
      <c r="GV12" s="110">
        <f t="shared" si="93"/>
        <v>1683.9000000000003</v>
      </c>
    </row>
    <row r="13" spans="1:204" ht="15.6" customHeight="1" x14ac:dyDescent="0.25">
      <c r="A13" s="96" t="s">
        <v>44</v>
      </c>
      <c r="B13" s="6">
        <v>14</v>
      </c>
      <c r="C13" s="23">
        <v>76.489999999999995</v>
      </c>
      <c r="D13" s="2"/>
      <c r="E13" s="2">
        <v>0</v>
      </c>
      <c r="F13" s="2">
        <v>1</v>
      </c>
      <c r="G13" s="2">
        <v>1</v>
      </c>
      <c r="H13" s="2">
        <v>1</v>
      </c>
      <c r="I13" s="2">
        <v>183</v>
      </c>
      <c r="J13" s="2">
        <v>183</v>
      </c>
      <c r="K13" s="2">
        <v>2</v>
      </c>
      <c r="L13" s="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>
        <v>193</v>
      </c>
      <c r="S13" s="2">
        <v>1.93</v>
      </c>
      <c r="T13" s="2">
        <v>2</v>
      </c>
      <c r="U13" s="2">
        <v>2</v>
      </c>
      <c r="V13" s="2">
        <v>2</v>
      </c>
      <c r="W13" s="2">
        <v>2</v>
      </c>
      <c r="X13" s="2">
        <v>5</v>
      </c>
      <c r="Y13" s="2">
        <v>5</v>
      </c>
      <c r="Z13" s="20">
        <f t="shared" si="105"/>
        <v>0</v>
      </c>
      <c r="AA13" s="21">
        <v>4.8099999999999996</v>
      </c>
      <c r="AB13" s="22">
        <f t="shared" si="37"/>
        <v>0</v>
      </c>
      <c r="AC13" s="22"/>
      <c r="AD13" s="23">
        <f t="shared" si="107"/>
        <v>76.489999999999995</v>
      </c>
      <c r="AE13" s="49">
        <v>5</v>
      </c>
      <c r="AF13" s="36">
        <f t="shared" si="0"/>
        <v>0</v>
      </c>
      <c r="AG13" s="27">
        <v>4.8099999999999996</v>
      </c>
      <c r="AH13" s="37">
        <f t="shared" si="38"/>
        <v>0</v>
      </c>
      <c r="AI13" s="53"/>
      <c r="AJ13" s="37">
        <f t="shared" si="39"/>
        <v>76.489999999999995</v>
      </c>
      <c r="AK13" s="49">
        <v>7</v>
      </c>
      <c r="AL13" s="36">
        <f t="shared" si="1"/>
        <v>2</v>
      </c>
      <c r="AM13" s="27">
        <v>5.04</v>
      </c>
      <c r="AN13" s="37">
        <f t="shared" si="40"/>
        <v>10.08</v>
      </c>
      <c r="AO13" s="53"/>
      <c r="AP13" s="59">
        <f t="shared" si="41"/>
        <v>66.41</v>
      </c>
      <c r="AQ13" s="49">
        <v>8.83</v>
      </c>
      <c r="AR13" s="36">
        <f t="shared" si="2"/>
        <v>1.83</v>
      </c>
      <c r="AS13" s="27">
        <v>5.04</v>
      </c>
      <c r="AT13" s="37">
        <f t="shared" si="42"/>
        <v>9.2232000000000003</v>
      </c>
      <c r="AU13" s="53"/>
      <c r="AV13" s="110">
        <f t="shared" si="43"/>
        <v>57.186799999999998</v>
      </c>
      <c r="AW13" s="49">
        <v>9</v>
      </c>
      <c r="AX13" s="36">
        <f t="shared" si="3"/>
        <v>0.16999999999999993</v>
      </c>
      <c r="AY13" s="27">
        <v>5.04</v>
      </c>
      <c r="AZ13" s="37">
        <f t="shared" si="44"/>
        <v>0.85679999999999967</v>
      </c>
      <c r="BA13" s="53"/>
      <c r="BB13" s="121">
        <f t="shared" si="45"/>
        <v>56.33</v>
      </c>
      <c r="BC13" s="128">
        <v>10</v>
      </c>
      <c r="BD13" s="124">
        <f t="shared" si="4"/>
        <v>1</v>
      </c>
      <c r="BE13" s="27">
        <v>5.04</v>
      </c>
      <c r="BF13" s="37">
        <f t="shared" si="46"/>
        <v>5.04</v>
      </c>
      <c r="BG13" s="53"/>
      <c r="BH13" s="121">
        <f t="shared" si="47"/>
        <v>51.29</v>
      </c>
      <c r="BI13" s="128">
        <v>10</v>
      </c>
      <c r="BJ13" s="124">
        <f t="shared" si="5"/>
        <v>0</v>
      </c>
      <c r="BK13" s="27">
        <v>5.04</v>
      </c>
      <c r="BL13" s="37">
        <f t="shared" si="48"/>
        <v>0</v>
      </c>
      <c r="BM13" s="53"/>
      <c r="BN13" s="110">
        <f t="shared" si="49"/>
        <v>51.29</v>
      </c>
      <c r="BO13" s="128">
        <v>11</v>
      </c>
      <c r="BP13" s="124">
        <f t="shared" si="6"/>
        <v>1</v>
      </c>
      <c r="BQ13" s="27">
        <v>5.04</v>
      </c>
      <c r="BR13" s="59">
        <f t="shared" si="50"/>
        <v>5.04</v>
      </c>
      <c r="BS13" s="53"/>
      <c r="BT13" s="110">
        <f t="shared" si="51"/>
        <v>46.25</v>
      </c>
      <c r="BU13" s="128">
        <v>11</v>
      </c>
      <c r="BV13" s="124">
        <f t="shared" si="7"/>
        <v>0</v>
      </c>
      <c r="BW13" s="27">
        <v>5.04</v>
      </c>
      <c r="BX13" s="59">
        <f t="shared" si="52"/>
        <v>0</v>
      </c>
      <c r="BY13" s="53"/>
      <c r="BZ13" s="110">
        <f t="shared" si="53"/>
        <v>46.25</v>
      </c>
      <c r="CA13" s="128">
        <v>11</v>
      </c>
      <c r="CB13" s="124">
        <f t="shared" si="8"/>
        <v>0</v>
      </c>
      <c r="CC13" s="27">
        <v>5.04</v>
      </c>
      <c r="CD13" s="59">
        <f t="shared" si="54"/>
        <v>0</v>
      </c>
      <c r="CE13" s="53"/>
      <c r="CF13" s="110">
        <f t="shared" si="55"/>
        <v>46.25</v>
      </c>
      <c r="CG13" s="128">
        <v>11</v>
      </c>
      <c r="CH13" s="124">
        <f t="shared" si="9"/>
        <v>0</v>
      </c>
      <c r="CI13" s="27">
        <v>5.04</v>
      </c>
      <c r="CJ13" s="59">
        <f t="shared" si="56"/>
        <v>0</v>
      </c>
      <c r="CK13" s="53"/>
      <c r="CL13" s="110">
        <f t="shared" si="57"/>
        <v>46.25</v>
      </c>
      <c r="CM13" s="128">
        <v>11</v>
      </c>
      <c r="CN13" s="124">
        <f t="shared" si="10"/>
        <v>0</v>
      </c>
      <c r="CO13" s="27">
        <v>5.04</v>
      </c>
      <c r="CP13" s="59">
        <f t="shared" si="58"/>
        <v>0</v>
      </c>
      <c r="CQ13" s="53"/>
      <c r="CR13" s="110">
        <f t="shared" si="59"/>
        <v>46.25</v>
      </c>
      <c r="CS13" s="128">
        <v>11</v>
      </c>
      <c r="CT13" s="124">
        <f t="shared" si="11"/>
        <v>0</v>
      </c>
      <c r="CU13" s="27">
        <v>5.04</v>
      </c>
      <c r="CV13" s="59">
        <f t="shared" si="60"/>
        <v>0</v>
      </c>
      <c r="CW13" s="53"/>
      <c r="CX13" s="110">
        <f t="shared" si="61"/>
        <v>46.25</v>
      </c>
      <c r="CY13" s="128">
        <v>11</v>
      </c>
      <c r="CZ13" s="124">
        <f t="shared" si="12"/>
        <v>0</v>
      </c>
      <c r="DA13" s="27">
        <v>5.04</v>
      </c>
      <c r="DB13" s="59">
        <f t="shared" si="62"/>
        <v>0</v>
      </c>
      <c r="DC13" s="53"/>
      <c r="DD13" s="110">
        <f t="shared" si="63"/>
        <v>46.25</v>
      </c>
      <c r="DE13" s="128">
        <v>11</v>
      </c>
      <c r="DF13" s="124">
        <f t="shared" si="13"/>
        <v>0</v>
      </c>
      <c r="DG13" s="27">
        <v>5.29</v>
      </c>
      <c r="DH13" s="59">
        <f t="shared" si="64"/>
        <v>0</v>
      </c>
      <c r="DI13" s="53"/>
      <c r="DJ13" s="110">
        <f t="shared" si="65"/>
        <v>46.25</v>
      </c>
      <c r="DK13" s="128">
        <v>17</v>
      </c>
      <c r="DL13" s="124">
        <f t="shared" si="14"/>
        <v>6</v>
      </c>
      <c r="DM13" s="27">
        <v>5.29</v>
      </c>
      <c r="DN13" s="59">
        <f t="shared" si="66"/>
        <v>31.740000000000002</v>
      </c>
      <c r="DO13" s="53"/>
      <c r="DP13" s="110">
        <f t="shared" si="67"/>
        <v>14.509999999999998</v>
      </c>
      <c r="DQ13" s="128">
        <v>17</v>
      </c>
      <c r="DR13" s="124">
        <f t="shared" si="15"/>
        <v>0</v>
      </c>
      <c r="DS13" s="27">
        <v>5.29</v>
      </c>
      <c r="DT13" s="59">
        <f t="shared" si="68"/>
        <v>0</v>
      </c>
      <c r="DU13" s="53"/>
      <c r="DV13" s="110">
        <f t="shared" si="69"/>
        <v>14.509999999999998</v>
      </c>
      <c r="DW13" s="128">
        <v>17</v>
      </c>
      <c r="DX13" s="124">
        <f t="shared" si="16"/>
        <v>0</v>
      </c>
      <c r="DY13" s="27">
        <v>5.29</v>
      </c>
      <c r="DZ13" s="59">
        <f t="shared" si="70"/>
        <v>0</v>
      </c>
      <c r="EA13" s="53"/>
      <c r="EB13" s="110">
        <f t="shared" si="71"/>
        <v>14.509999999999998</v>
      </c>
      <c r="EC13" s="128">
        <v>17</v>
      </c>
      <c r="ED13" s="124">
        <f t="shared" si="17"/>
        <v>0</v>
      </c>
      <c r="EE13" s="27">
        <v>5.29</v>
      </c>
      <c r="EF13" s="59">
        <f t="shared" si="72"/>
        <v>0</v>
      </c>
      <c r="EG13" s="53"/>
      <c r="EH13" s="110">
        <f t="shared" si="73"/>
        <v>14.509999999999998</v>
      </c>
      <c r="EI13" s="128">
        <v>17</v>
      </c>
      <c r="EJ13" s="124">
        <f t="shared" si="18"/>
        <v>0</v>
      </c>
      <c r="EK13" s="27">
        <v>5.29</v>
      </c>
      <c r="EL13" s="59">
        <f t="shared" si="74"/>
        <v>0</v>
      </c>
      <c r="EM13" s="53"/>
      <c r="EN13" s="110">
        <f t="shared" si="75"/>
        <v>14.509999999999998</v>
      </c>
      <c r="EO13" s="128">
        <v>17</v>
      </c>
      <c r="EP13" s="124">
        <f t="shared" si="19"/>
        <v>0</v>
      </c>
      <c r="EQ13" s="27">
        <v>5.38</v>
      </c>
      <c r="ER13" s="59">
        <f t="shared" si="95"/>
        <v>0</v>
      </c>
      <c r="ES13" s="53"/>
      <c r="ET13" s="110">
        <f t="shared" si="77"/>
        <v>14.509999999999998</v>
      </c>
      <c r="EU13" s="128">
        <v>17</v>
      </c>
      <c r="EV13" s="124">
        <f t="shared" si="20"/>
        <v>0</v>
      </c>
      <c r="EW13" s="27">
        <v>5.38</v>
      </c>
      <c r="EX13" s="59">
        <f t="shared" si="96"/>
        <v>0</v>
      </c>
      <c r="EY13" s="53">
        <v>100</v>
      </c>
      <c r="EZ13" s="110">
        <f t="shared" si="79"/>
        <v>114.50999999999999</v>
      </c>
      <c r="FA13" s="128">
        <v>17</v>
      </c>
      <c r="FB13" s="124">
        <f t="shared" si="21"/>
        <v>0</v>
      </c>
      <c r="FC13" s="27">
        <v>5.38</v>
      </c>
      <c r="FD13" s="59">
        <f t="shared" si="97"/>
        <v>0</v>
      </c>
      <c r="FE13" s="53"/>
      <c r="FF13" s="110">
        <f t="shared" si="81"/>
        <v>114.50999999999999</v>
      </c>
      <c r="FG13" s="128">
        <v>18</v>
      </c>
      <c r="FH13" s="124">
        <f t="shared" si="22"/>
        <v>1</v>
      </c>
      <c r="FI13" s="27">
        <v>5.38</v>
      </c>
      <c r="FJ13" s="59">
        <f t="shared" si="98"/>
        <v>5.38</v>
      </c>
      <c r="FK13" s="53"/>
      <c r="FL13" s="110">
        <f t="shared" si="83"/>
        <v>109.13</v>
      </c>
      <c r="FM13" s="128">
        <v>18</v>
      </c>
      <c r="FN13" s="124">
        <f t="shared" si="23"/>
        <v>0</v>
      </c>
      <c r="FO13" s="27">
        <v>5.38</v>
      </c>
      <c r="FP13" s="59">
        <f t="shared" si="99"/>
        <v>0</v>
      </c>
      <c r="FQ13" s="53"/>
      <c r="FR13" s="110">
        <f t="shared" si="85"/>
        <v>109.13</v>
      </c>
      <c r="FS13" s="128">
        <v>20</v>
      </c>
      <c r="FT13" s="124">
        <f t="shared" si="24"/>
        <v>2</v>
      </c>
      <c r="FU13" s="27">
        <v>5.38</v>
      </c>
      <c r="FV13" s="59">
        <f t="shared" si="100"/>
        <v>10.76</v>
      </c>
      <c r="FW13" s="53"/>
      <c r="FX13" s="110">
        <f t="shared" si="87"/>
        <v>98.36999999999999</v>
      </c>
      <c r="FY13" s="128">
        <v>22</v>
      </c>
      <c r="FZ13" s="124">
        <f t="shared" si="25"/>
        <v>2</v>
      </c>
      <c r="GA13" s="27">
        <v>5.56</v>
      </c>
      <c r="GB13" s="59">
        <f t="shared" si="101"/>
        <v>11.12</v>
      </c>
      <c r="GC13" s="53"/>
      <c r="GD13" s="110">
        <f t="shared" si="27"/>
        <v>87.249999999999986</v>
      </c>
      <c r="GE13" s="128">
        <v>23</v>
      </c>
      <c r="GF13" s="124">
        <f t="shared" si="28"/>
        <v>1</v>
      </c>
      <c r="GG13" s="27">
        <v>5.56</v>
      </c>
      <c r="GH13" s="59">
        <f t="shared" si="102"/>
        <v>5.56</v>
      </c>
      <c r="GI13" s="53"/>
      <c r="GJ13" s="110">
        <f t="shared" si="89"/>
        <v>81.689999999999984</v>
      </c>
      <c r="GK13" s="128">
        <v>24</v>
      </c>
      <c r="GL13" s="124">
        <f t="shared" si="31"/>
        <v>1</v>
      </c>
      <c r="GM13" s="27">
        <v>5.56</v>
      </c>
      <c r="GN13" s="59">
        <f t="shared" si="103"/>
        <v>5.56</v>
      </c>
      <c r="GO13" s="53"/>
      <c r="GP13" s="110">
        <f t="shared" si="91"/>
        <v>76.129999999999981</v>
      </c>
      <c r="GQ13" s="128">
        <v>25</v>
      </c>
      <c r="GR13" s="124">
        <f t="shared" si="34"/>
        <v>1</v>
      </c>
      <c r="GS13" s="27">
        <v>5.56</v>
      </c>
      <c r="GT13" s="59">
        <f t="shared" si="104"/>
        <v>5.56</v>
      </c>
      <c r="GU13" s="53"/>
      <c r="GV13" s="110">
        <f t="shared" si="93"/>
        <v>70.569999999999979</v>
      </c>
    </row>
    <row r="14" spans="1:204" ht="15.6" customHeight="1" x14ac:dyDescent="0.25">
      <c r="A14" s="96" t="s">
        <v>46</v>
      </c>
      <c r="B14" s="6">
        <v>16</v>
      </c>
      <c r="C14" s="24">
        <v>-71.88</v>
      </c>
      <c r="D14" s="2"/>
      <c r="E14" s="2"/>
      <c r="F14" s="2">
        <v>1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15</v>
      </c>
      <c r="X14" s="2">
        <v>15</v>
      </c>
      <c r="Y14" s="2">
        <v>15</v>
      </c>
      <c r="Z14" s="20">
        <f t="shared" si="105"/>
        <v>0</v>
      </c>
      <c r="AA14" s="21">
        <v>4.8099999999999996</v>
      </c>
      <c r="AB14" s="22">
        <f t="shared" si="37"/>
        <v>0</v>
      </c>
      <c r="AC14" s="22"/>
      <c r="AD14" s="24">
        <f t="shared" si="107"/>
        <v>-71.88</v>
      </c>
      <c r="AE14" s="49">
        <v>15</v>
      </c>
      <c r="AF14" s="36">
        <f t="shared" si="0"/>
        <v>0</v>
      </c>
      <c r="AG14" s="27">
        <v>4.8099999999999996</v>
      </c>
      <c r="AH14" s="37">
        <f t="shared" si="38"/>
        <v>0</v>
      </c>
      <c r="AI14" s="53"/>
      <c r="AJ14" s="58">
        <f t="shared" si="39"/>
        <v>-71.88</v>
      </c>
      <c r="AK14" s="49">
        <v>24</v>
      </c>
      <c r="AL14" s="36">
        <f t="shared" si="1"/>
        <v>9</v>
      </c>
      <c r="AM14" s="27">
        <v>5.04</v>
      </c>
      <c r="AN14" s="37">
        <f t="shared" si="40"/>
        <v>45.36</v>
      </c>
      <c r="AO14" s="53"/>
      <c r="AP14" s="58">
        <f t="shared" si="41"/>
        <v>-117.24</v>
      </c>
      <c r="AQ14" s="103">
        <v>24.9</v>
      </c>
      <c r="AR14" s="111">
        <f t="shared" si="2"/>
        <v>0.89999999999999858</v>
      </c>
      <c r="AS14" s="27">
        <v>5.04</v>
      </c>
      <c r="AT14" s="37">
        <f t="shared" si="42"/>
        <v>4.5359999999999925</v>
      </c>
      <c r="AU14" s="53"/>
      <c r="AV14" s="58">
        <f t="shared" si="43"/>
        <v>-121.77599999999998</v>
      </c>
      <c r="AW14" s="103">
        <v>24.9</v>
      </c>
      <c r="AX14" s="104">
        <f t="shared" si="3"/>
        <v>0</v>
      </c>
      <c r="AY14" s="27">
        <v>5.04</v>
      </c>
      <c r="AZ14" s="37">
        <f t="shared" si="44"/>
        <v>0</v>
      </c>
      <c r="BA14" s="53"/>
      <c r="BB14" s="120">
        <f t="shared" si="45"/>
        <v>-121.77599999999998</v>
      </c>
      <c r="BC14" s="130">
        <v>24.9</v>
      </c>
      <c r="BD14" s="126">
        <f t="shared" si="4"/>
        <v>0</v>
      </c>
      <c r="BE14" s="27">
        <v>5.04</v>
      </c>
      <c r="BF14" s="37">
        <f t="shared" si="46"/>
        <v>0</v>
      </c>
      <c r="BG14" s="53"/>
      <c r="BH14" s="120">
        <f t="shared" si="47"/>
        <v>-121.77599999999998</v>
      </c>
      <c r="BI14" s="130">
        <v>24.9</v>
      </c>
      <c r="BJ14" s="126">
        <f t="shared" si="5"/>
        <v>0</v>
      </c>
      <c r="BK14" s="27">
        <v>5.04</v>
      </c>
      <c r="BL14" s="37">
        <f t="shared" si="48"/>
        <v>0</v>
      </c>
      <c r="BM14" s="53"/>
      <c r="BN14" s="58">
        <f t="shared" si="49"/>
        <v>-121.77599999999998</v>
      </c>
      <c r="BO14" s="130">
        <v>24.9</v>
      </c>
      <c r="BP14" s="126">
        <f t="shared" si="6"/>
        <v>0</v>
      </c>
      <c r="BQ14" s="27">
        <v>5.04</v>
      </c>
      <c r="BR14" s="59">
        <f t="shared" si="50"/>
        <v>0</v>
      </c>
      <c r="BS14" s="53"/>
      <c r="BT14" s="58">
        <f t="shared" si="51"/>
        <v>-121.77599999999998</v>
      </c>
      <c r="BU14" s="130">
        <v>24.9</v>
      </c>
      <c r="BV14" s="126">
        <f t="shared" si="7"/>
        <v>0</v>
      </c>
      <c r="BW14" s="27">
        <v>5.04</v>
      </c>
      <c r="BX14" s="59">
        <f t="shared" si="52"/>
        <v>0</v>
      </c>
      <c r="BY14" s="53"/>
      <c r="BZ14" s="58">
        <f t="shared" si="53"/>
        <v>-121.77599999999998</v>
      </c>
      <c r="CA14" s="130">
        <v>24.9</v>
      </c>
      <c r="CB14" s="126">
        <f t="shared" si="8"/>
        <v>0</v>
      </c>
      <c r="CC14" s="27">
        <v>5.04</v>
      </c>
      <c r="CD14" s="59">
        <f t="shared" si="54"/>
        <v>0</v>
      </c>
      <c r="CE14" s="53"/>
      <c r="CF14" s="58">
        <f t="shared" si="55"/>
        <v>-121.77599999999998</v>
      </c>
      <c r="CG14" s="130">
        <v>24.9</v>
      </c>
      <c r="CH14" s="126">
        <f t="shared" si="9"/>
        <v>0</v>
      </c>
      <c r="CI14" s="27">
        <v>5.04</v>
      </c>
      <c r="CJ14" s="59">
        <f t="shared" si="56"/>
        <v>0</v>
      </c>
      <c r="CK14" s="53"/>
      <c r="CL14" s="58">
        <f t="shared" si="57"/>
        <v>-121.77599999999998</v>
      </c>
      <c r="CM14" s="130">
        <v>24.9</v>
      </c>
      <c r="CN14" s="126">
        <f t="shared" si="10"/>
        <v>0</v>
      </c>
      <c r="CO14" s="27">
        <v>5.04</v>
      </c>
      <c r="CP14" s="59">
        <f t="shared" si="58"/>
        <v>0</v>
      </c>
      <c r="CQ14" s="53"/>
      <c r="CR14" s="58">
        <f t="shared" si="59"/>
        <v>-121.77599999999998</v>
      </c>
      <c r="CS14" s="130">
        <v>24.9</v>
      </c>
      <c r="CT14" s="126">
        <f t="shared" si="11"/>
        <v>0</v>
      </c>
      <c r="CU14" s="27">
        <v>5.04</v>
      </c>
      <c r="CV14" s="59">
        <f t="shared" si="60"/>
        <v>0</v>
      </c>
      <c r="CW14" s="53"/>
      <c r="CX14" s="58">
        <f t="shared" si="61"/>
        <v>-121.77599999999998</v>
      </c>
      <c r="CY14" s="130">
        <v>34</v>
      </c>
      <c r="CZ14" s="126">
        <f t="shared" si="12"/>
        <v>9.1000000000000014</v>
      </c>
      <c r="DA14" s="27">
        <v>5.04</v>
      </c>
      <c r="DB14" s="59">
        <f t="shared" si="62"/>
        <v>45.864000000000004</v>
      </c>
      <c r="DC14" s="53"/>
      <c r="DD14" s="58">
        <f t="shared" si="63"/>
        <v>-167.64</v>
      </c>
      <c r="DE14" s="130">
        <v>41</v>
      </c>
      <c r="DF14" s="126">
        <f t="shared" si="13"/>
        <v>7</v>
      </c>
      <c r="DG14" s="27">
        <v>5.29</v>
      </c>
      <c r="DH14" s="59">
        <f t="shared" si="64"/>
        <v>37.03</v>
      </c>
      <c r="DI14" s="53"/>
      <c r="DJ14" s="58">
        <f t="shared" si="65"/>
        <v>-204.67</v>
      </c>
      <c r="DK14" s="130">
        <v>51</v>
      </c>
      <c r="DL14" s="126">
        <f t="shared" si="14"/>
        <v>10</v>
      </c>
      <c r="DM14" s="27">
        <v>5.29</v>
      </c>
      <c r="DN14" s="59">
        <f t="shared" si="66"/>
        <v>52.9</v>
      </c>
      <c r="DO14" s="53">
        <v>225</v>
      </c>
      <c r="DP14" s="58">
        <f t="shared" si="67"/>
        <v>-32.569999999999993</v>
      </c>
      <c r="DQ14" s="130">
        <v>51</v>
      </c>
      <c r="DR14" s="126">
        <f t="shared" si="15"/>
        <v>0</v>
      </c>
      <c r="DS14" s="27">
        <v>5.29</v>
      </c>
      <c r="DT14" s="59">
        <f t="shared" si="68"/>
        <v>0</v>
      </c>
      <c r="DU14" s="53"/>
      <c r="DV14" s="58">
        <f t="shared" si="69"/>
        <v>-32.569999999999993</v>
      </c>
      <c r="DW14" s="130">
        <v>51</v>
      </c>
      <c r="DX14" s="126">
        <f t="shared" si="16"/>
        <v>0</v>
      </c>
      <c r="DY14" s="27">
        <v>5.29</v>
      </c>
      <c r="DZ14" s="59">
        <f t="shared" si="70"/>
        <v>0</v>
      </c>
      <c r="EA14" s="53"/>
      <c r="EB14" s="58">
        <f t="shared" si="71"/>
        <v>-32.569999999999993</v>
      </c>
      <c r="EC14" s="130">
        <v>51</v>
      </c>
      <c r="ED14" s="126">
        <f t="shared" si="17"/>
        <v>0</v>
      </c>
      <c r="EE14" s="27">
        <v>5.29</v>
      </c>
      <c r="EF14" s="59">
        <f t="shared" si="72"/>
        <v>0</v>
      </c>
      <c r="EG14" s="53"/>
      <c r="EH14" s="58">
        <f t="shared" si="73"/>
        <v>-32.569999999999993</v>
      </c>
      <c r="EI14" s="130">
        <v>51</v>
      </c>
      <c r="EJ14" s="126">
        <f t="shared" si="18"/>
        <v>0</v>
      </c>
      <c r="EK14" s="27">
        <v>5.29</v>
      </c>
      <c r="EL14" s="59">
        <f t="shared" si="74"/>
        <v>0</v>
      </c>
      <c r="EM14" s="53"/>
      <c r="EN14" s="58">
        <f t="shared" si="75"/>
        <v>-32.569999999999993</v>
      </c>
      <c r="EO14" s="130">
        <v>51</v>
      </c>
      <c r="EP14" s="126">
        <f t="shared" si="19"/>
        <v>0</v>
      </c>
      <c r="EQ14" s="27">
        <v>5.38</v>
      </c>
      <c r="ER14" s="59">
        <f t="shared" si="95"/>
        <v>0</v>
      </c>
      <c r="ES14" s="53"/>
      <c r="ET14" s="58">
        <f t="shared" si="77"/>
        <v>-32.569999999999993</v>
      </c>
      <c r="EU14" s="130">
        <v>51</v>
      </c>
      <c r="EV14" s="126">
        <f t="shared" si="20"/>
        <v>0</v>
      </c>
      <c r="EW14" s="27">
        <v>5.38</v>
      </c>
      <c r="EX14" s="59">
        <f t="shared" si="96"/>
        <v>0</v>
      </c>
      <c r="EY14" s="53"/>
      <c r="EZ14" s="58">
        <f t="shared" si="79"/>
        <v>-32.569999999999993</v>
      </c>
      <c r="FA14" s="130">
        <v>51</v>
      </c>
      <c r="FB14" s="126">
        <f t="shared" si="21"/>
        <v>0</v>
      </c>
      <c r="FC14" s="27">
        <v>5.38</v>
      </c>
      <c r="FD14" s="59">
        <f t="shared" si="97"/>
        <v>0</v>
      </c>
      <c r="FE14" s="53"/>
      <c r="FF14" s="58">
        <f t="shared" si="81"/>
        <v>-32.569999999999993</v>
      </c>
      <c r="FG14" s="130">
        <v>51</v>
      </c>
      <c r="FH14" s="126">
        <f t="shared" si="22"/>
        <v>0</v>
      </c>
      <c r="FI14" s="27">
        <v>5.38</v>
      </c>
      <c r="FJ14" s="59">
        <f t="shared" si="98"/>
        <v>0</v>
      </c>
      <c r="FK14" s="53"/>
      <c r="FL14" s="58">
        <f t="shared" si="83"/>
        <v>-32.569999999999993</v>
      </c>
      <c r="FM14" s="130">
        <v>51</v>
      </c>
      <c r="FN14" s="126">
        <f t="shared" si="23"/>
        <v>0</v>
      </c>
      <c r="FO14" s="27">
        <v>5.38</v>
      </c>
      <c r="FP14" s="59">
        <f t="shared" si="99"/>
        <v>0</v>
      </c>
      <c r="FQ14" s="53"/>
      <c r="FR14" s="58">
        <f t="shared" si="85"/>
        <v>-32.569999999999993</v>
      </c>
      <c r="FS14" s="130">
        <v>51</v>
      </c>
      <c r="FT14" s="126">
        <f t="shared" si="24"/>
        <v>0</v>
      </c>
      <c r="FU14" s="27">
        <v>5.38</v>
      </c>
      <c r="FV14" s="59">
        <f t="shared" si="100"/>
        <v>0</v>
      </c>
      <c r="FW14" s="53"/>
      <c r="FX14" s="58">
        <f t="shared" si="87"/>
        <v>-32.569999999999993</v>
      </c>
      <c r="FY14" s="130">
        <v>52</v>
      </c>
      <c r="FZ14" s="126">
        <f t="shared" si="25"/>
        <v>1</v>
      </c>
      <c r="GA14" s="27">
        <v>5.56</v>
      </c>
      <c r="GB14" s="59">
        <f t="shared" si="101"/>
        <v>5.56</v>
      </c>
      <c r="GC14" s="53"/>
      <c r="GD14" s="58">
        <f t="shared" si="27"/>
        <v>-38.129999999999995</v>
      </c>
      <c r="GE14" s="130">
        <v>52</v>
      </c>
      <c r="GF14" s="126">
        <f t="shared" si="28"/>
        <v>0</v>
      </c>
      <c r="GG14" s="27">
        <v>5.56</v>
      </c>
      <c r="GH14" s="59">
        <f t="shared" si="102"/>
        <v>0</v>
      </c>
      <c r="GI14" s="53"/>
      <c r="GJ14" s="58">
        <f t="shared" si="89"/>
        <v>-38.129999999999995</v>
      </c>
      <c r="GK14" s="130">
        <v>52</v>
      </c>
      <c r="GL14" s="126">
        <f t="shared" si="31"/>
        <v>0</v>
      </c>
      <c r="GM14" s="27">
        <v>5.56</v>
      </c>
      <c r="GN14" s="59">
        <f t="shared" si="103"/>
        <v>0</v>
      </c>
      <c r="GO14" s="53"/>
      <c r="GP14" s="58">
        <f t="shared" si="91"/>
        <v>-38.129999999999995</v>
      </c>
      <c r="GQ14" s="130">
        <v>52</v>
      </c>
      <c r="GR14" s="126">
        <f t="shared" si="34"/>
        <v>0</v>
      </c>
      <c r="GS14" s="27">
        <v>5.56</v>
      </c>
      <c r="GT14" s="59">
        <f t="shared" si="104"/>
        <v>0</v>
      </c>
      <c r="GU14" s="53"/>
      <c r="GV14" s="58">
        <f t="shared" si="93"/>
        <v>-38.129999999999995</v>
      </c>
    </row>
    <row r="15" spans="1:204" ht="15.6" customHeight="1" x14ac:dyDescent="0.25">
      <c r="A15" s="99"/>
      <c r="B15" s="28">
        <v>17</v>
      </c>
      <c r="C15" s="8"/>
      <c r="D15" s="9"/>
      <c r="E15" s="10"/>
      <c r="F15" s="10"/>
      <c r="G15" s="10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8"/>
      <c r="Y15" s="8"/>
      <c r="Z15" s="9"/>
      <c r="AA15" s="9"/>
      <c r="AB15" s="8"/>
      <c r="AC15" s="14"/>
      <c r="AD15" s="8"/>
      <c r="AE15" s="49"/>
      <c r="AF15" s="36">
        <f t="shared" si="0"/>
        <v>0</v>
      </c>
      <c r="AG15" s="27">
        <v>4.8099999999999996</v>
      </c>
      <c r="AH15" s="37">
        <f t="shared" si="38"/>
        <v>0</v>
      </c>
      <c r="AI15" s="53"/>
      <c r="AJ15" s="37">
        <f t="shared" si="39"/>
        <v>0</v>
      </c>
      <c r="AK15" s="49"/>
      <c r="AL15" s="36">
        <f t="shared" si="1"/>
        <v>0</v>
      </c>
      <c r="AM15" s="27">
        <v>5.04</v>
      </c>
      <c r="AN15" s="37">
        <f t="shared" si="40"/>
        <v>0</v>
      </c>
      <c r="AO15" s="53"/>
      <c r="AP15" s="58">
        <f t="shared" si="41"/>
        <v>0</v>
      </c>
      <c r="AQ15" s="49"/>
      <c r="AR15" s="36">
        <f t="shared" si="2"/>
        <v>0</v>
      </c>
      <c r="AS15" s="27">
        <v>5.04</v>
      </c>
      <c r="AT15" s="37">
        <f t="shared" si="42"/>
        <v>0</v>
      </c>
      <c r="AU15" s="53"/>
      <c r="AV15" s="58">
        <f t="shared" si="43"/>
        <v>0</v>
      </c>
      <c r="AW15" s="49"/>
      <c r="AX15" s="36">
        <f t="shared" si="3"/>
        <v>0</v>
      </c>
      <c r="AY15" s="27">
        <v>5.04</v>
      </c>
      <c r="AZ15" s="37">
        <f t="shared" si="44"/>
        <v>0</v>
      </c>
      <c r="BA15" s="53"/>
      <c r="BB15" s="121">
        <f t="shared" si="45"/>
        <v>0</v>
      </c>
      <c r="BC15" s="128"/>
      <c r="BD15" s="124">
        <f t="shared" si="4"/>
        <v>0</v>
      </c>
      <c r="BE15" s="27">
        <v>5.04</v>
      </c>
      <c r="BF15" s="37">
        <f t="shared" si="46"/>
        <v>0</v>
      </c>
      <c r="BG15" s="53"/>
      <c r="BH15" s="121">
        <f t="shared" si="47"/>
        <v>0</v>
      </c>
      <c r="BI15" s="128"/>
      <c r="BJ15" s="124">
        <f t="shared" si="5"/>
        <v>0</v>
      </c>
      <c r="BK15" s="27">
        <v>5.04</v>
      </c>
      <c r="BL15" s="37">
        <f t="shared" si="48"/>
        <v>0</v>
      </c>
      <c r="BM15" s="53"/>
      <c r="BN15" s="110">
        <f t="shared" si="49"/>
        <v>0</v>
      </c>
      <c r="BO15" s="128"/>
      <c r="BP15" s="124">
        <f t="shared" si="6"/>
        <v>0</v>
      </c>
      <c r="BQ15" s="27">
        <v>5.04</v>
      </c>
      <c r="BR15" s="59">
        <f t="shared" si="50"/>
        <v>0</v>
      </c>
      <c r="BS15" s="53"/>
      <c r="BT15" s="110">
        <f t="shared" si="51"/>
        <v>0</v>
      </c>
      <c r="BU15" s="128"/>
      <c r="BV15" s="124">
        <f t="shared" si="7"/>
        <v>0</v>
      </c>
      <c r="BW15" s="27">
        <v>5.04</v>
      </c>
      <c r="BX15" s="59">
        <f t="shared" si="52"/>
        <v>0</v>
      </c>
      <c r="BY15" s="53"/>
      <c r="BZ15" s="110">
        <f t="shared" si="53"/>
        <v>0</v>
      </c>
      <c r="CA15" s="128"/>
      <c r="CB15" s="124">
        <f t="shared" si="8"/>
        <v>0</v>
      </c>
      <c r="CC15" s="27">
        <v>5.04</v>
      </c>
      <c r="CD15" s="59">
        <f t="shared" si="54"/>
        <v>0</v>
      </c>
      <c r="CE15" s="53"/>
      <c r="CF15" s="110">
        <f t="shared" si="55"/>
        <v>0</v>
      </c>
      <c r="CG15" s="128"/>
      <c r="CH15" s="124">
        <f t="shared" si="9"/>
        <v>0</v>
      </c>
      <c r="CI15" s="27">
        <v>5.04</v>
      </c>
      <c r="CJ15" s="59">
        <f t="shared" si="56"/>
        <v>0</v>
      </c>
      <c r="CK15" s="53"/>
      <c r="CL15" s="110">
        <f t="shared" si="57"/>
        <v>0</v>
      </c>
      <c r="CM15" s="128"/>
      <c r="CN15" s="124">
        <f t="shared" si="10"/>
        <v>0</v>
      </c>
      <c r="CO15" s="27">
        <v>5.04</v>
      </c>
      <c r="CP15" s="59">
        <f t="shared" si="58"/>
        <v>0</v>
      </c>
      <c r="CQ15" s="53"/>
      <c r="CR15" s="110">
        <f t="shared" si="59"/>
        <v>0</v>
      </c>
      <c r="CS15" s="128"/>
      <c r="CT15" s="124">
        <f t="shared" si="11"/>
        <v>0</v>
      </c>
      <c r="CU15" s="27">
        <v>5.04</v>
      </c>
      <c r="CV15" s="59">
        <f t="shared" si="60"/>
        <v>0</v>
      </c>
      <c r="CW15" s="53"/>
      <c r="CX15" s="110">
        <f t="shared" si="61"/>
        <v>0</v>
      </c>
      <c r="CY15" s="128"/>
      <c r="CZ15" s="124">
        <f t="shared" si="12"/>
        <v>0</v>
      </c>
      <c r="DA15" s="27">
        <v>5.04</v>
      </c>
      <c r="DB15" s="59">
        <f t="shared" si="62"/>
        <v>0</v>
      </c>
      <c r="DC15" s="53"/>
      <c r="DD15" s="110">
        <f t="shared" si="63"/>
        <v>0</v>
      </c>
      <c r="DE15" s="128"/>
      <c r="DF15" s="124">
        <f t="shared" si="13"/>
        <v>0</v>
      </c>
      <c r="DG15" s="27">
        <v>5.29</v>
      </c>
      <c r="DH15" s="59">
        <f t="shared" si="64"/>
        <v>0</v>
      </c>
      <c r="DI15" s="53"/>
      <c r="DJ15" s="110">
        <f t="shared" si="65"/>
        <v>0</v>
      </c>
      <c r="DK15" s="128"/>
      <c r="DL15" s="124">
        <f t="shared" si="14"/>
        <v>0</v>
      </c>
      <c r="DM15" s="27">
        <v>5.29</v>
      </c>
      <c r="DN15" s="59">
        <f t="shared" si="66"/>
        <v>0</v>
      </c>
      <c r="DO15" s="53"/>
      <c r="DP15" s="110">
        <f t="shared" si="67"/>
        <v>0</v>
      </c>
      <c r="DQ15" s="128"/>
      <c r="DR15" s="124">
        <f t="shared" si="15"/>
        <v>0</v>
      </c>
      <c r="DS15" s="27">
        <v>5.29</v>
      </c>
      <c r="DT15" s="59">
        <f t="shared" si="68"/>
        <v>0</v>
      </c>
      <c r="DU15" s="53"/>
      <c r="DV15" s="110">
        <f t="shared" si="69"/>
        <v>0</v>
      </c>
      <c r="DW15" s="128"/>
      <c r="DX15" s="124">
        <f t="shared" si="16"/>
        <v>0</v>
      </c>
      <c r="DY15" s="27">
        <v>5.29</v>
      </c>
      <c r="DZ15" s="59">
        <f t="shared" si="70"/>
        <v>0</v>
      </c>
      <c r="EA15" s="53"/>
      <c r="EB15" s="110">
        <f t="shared" si="71"/>
        <v>0</v>
      </c>
      <c r="EC15" s="128"/>
      <c r="ED15" s="124">
        <f t="shared" si="17"/>
        <v>0</v>
      </c>
      <c r="EE15" s="27">
        <v>5.29</v>
      </c>
      <c r="EF15" s="59">
        <f t="shared" si="72"/>
        <v>0</v>
      </c>
      <c r="EG15" s="53"/>
      <c r="EH15" s="110">
        <f t="shared" si="73"/>
        <v>0</v>
      </c>
      <c r="EI15" s="128"/>
      <c r="EJ15" s="124">
        <f t="shared" si="18"/>
        <v>0</v>
      </c>
      <c r="EK15" s="27">
        <v>5.29</v>
      </c>
      <c r="EL15" s="59">
        <f t="shared" si="74"/>
        <v>0</v>
      </c>
      <c r="EM15" s="53"/>
      <c r="EN15" s="110">
        <f t="shared" si="75"/>
        <v>0</v>
      </c>
      <c r="EO15" s="128"/>
      <c r="EP15" s="124">
        <f t="shared" si="19"/>
        <v>0</v>
      </c>
      <c r="EQ15" s="27">
        <v>5.38</v>
      </c>
      <c r="ER15" s="59">
        <f t="shared" si="95"/>
        <v>0</v>
      </c>
      <c r="ES15" s="53"/>
      <c r="ET15" s="110">
        <f t="shared" si="77"/>
        <v>0</v>
      </c>
      <c r="EU15" s="128"/>
      <c r="EV15" s="124">
        <f t="shared" si="20"/>
        <v>0</v>
      </c>
      <c r="EW15" s="27">
        <v>5.38</v>
      </c>
      <c r="EX15" s="59">
        <f t="shared" si="96"/>
        <v>0</v>
      </c>
      <c r="EY15" s="53"/>
      <c r="EZ15" s="110">
        <f t="shared" si="79"/>
        <v>0</v>
      </c>
      <c r="FA15" s="128"/>
      <c r="FB15" s="124">
        <f t="shared" si="21"/>
        <v>0</v>
      </c>
      <c r="FC15" s="27">
        <v>5.38</v>
      </c>
      <c r="FD15" s="59">
        <f t="shared" si="97"/>
        <v>0</v>
      </c>
      <c r="FE15" s="53"/>
      <c r="FF15" s="110">
        <f t="shared" si="81"/>
        <v>0</v>
      </c>
      <c r="FG15" s="128"/>
      <c r="FH15" s="124">
        <f t="shared" si="22"/>
        <v>0</v>
      </c>
      <c r="FI15" s="27">
        <v>5.38</v>
      </c>
      <c r="FJ15" s="59">
        <f t="shared" si="98"/>
        <v>0</v>
      </c>
      <c r="FK15" s="53"/>
      <c r="FL15" s="110">
        <f t="shared" si="83"/>
        <v>0</v>
      </c>
      <c r="FM15" s="128"/>
      <c r="FN15" s="124">
        <f t="shared" si="23"/>
        <v>0</v>
      </c>
      <c r="FO15" s="27">
        <v>5.38</v>
      </c>
      <c r="FP15" s="59">
        <f t="shared" si="99"/>
        <v>0</v>
      </c>
      <c r="FQ15" s="53"/>
      <c r="FR15" s="110">
        <f t="shared" si="85"/>
        <v>0</v>
      </c>
      <c r="FS15" s="128"/>
      <c r="FT15" s="124">
        <f t="shared" si="24"/>
        <v>0</v>
      </c>
      <c r="FU15" s="27">
        <v>5.38</v>
      </c>
      <c r="FV15" s="59">
        <f t="shared" si="100"/>
        <v>0</v>
      </c>
      <c r="FW15" s="53"/>
      <c r="FX15" s="110">
        <f t="shared" si="87"/>
        <v>0</v>
      </c>
      <c r="FY15" s="128"/>
      <c r="FZ15" s="124">
        <f t="shared" si="25"/>
        <v>0</v>
      </c>
      <c r="GA15" s="27">
        <v>5.56</v>
      </c>
      <c r="GB15" s="59">
        <f t="shared" si="101"/>
        <v>0</v>
      </c>
      <c r="GC15" s="53"/>
      <c r="GD15" s="110">
        <f t="shared" si="27"/>
        <v>0</v>
      </c>
      <c r="GE15" s="128"/>
      <c r="GF15" s="124">
        <f t="shared" si="28"/>
        <v>0</v>
      </c>
      <c r="GG15" s="27">
        <v>5.56</v>
      </c>
      <c r="GH15" s="59">
        <f t="shared" si="102"/>
        <v>0</v>
      </c>
      <c r="GI15" s="53"/>
      <c r="GJ15" s="110">
        <f t="shared" si="89"/>
        <v>0</v>
      </c>
      <c r="GK15" s="128"/>
      <c r="GL15" s="124">
        <f t="shared" si="31"/>
        <v>0</v>
      </c>
      <c r="GM15" s="27">
        <v>5.56</v>
      </c>
      <c r="GN15" s="59">
        <f t="shared" si="103"/>
        <v>0</v>
      </c>
      <c r="GO15" s="53"/>
      <c r="GP15" s="110">
        <f t="shared" si="91"/>
        <v>0</v>
      </c>
      <c r="GQ15" s="128"/>
      <c r="GR15" s="124">
        <f t="shared" si="34"/>
        <v>0</v>
      </c>
      <c r="GS15" s="27">
        <v>5.56</v>
      </c>
      <c r="GT15" s="59">
        <f t="shared" si="104"/>
        <v>0</v>
      </c>
      <c r="GU15" s="53"/>
      <c r="GV15" s="110">
        <f t="shared" si="93"/>
        <v>0</v>
      </c>
    </row>
    <row r="16" spans="1:204" ht="15.6" customHeight="1" x14ac:dyDescent="0.25">
      <c r="A16" s="99"/>
      <c r="B16" s="28">
        <v>18</v>
      </c>
      <c r="C16" s="8"/>
      <c r="D16" s="9"/>
      <c r="E16" s="10"/>
      <c r="F16" s="10"/>
      <c r="G16" s="10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8"/>
      <c r="Y16" s="8"/>
      <c r="Z16" s="9"/>
      <c r="AA16" s="9"/>
      <c r="AB16" s="8"/>
      <c r="AC16" s="14"/>
      <c r="AD16" s="8"/>
      <c r="AE16" s="49"/>
      <c r="AF16" s="36">
        <f t="shared" si="0"/>
        <v>0</v>
      </c>
      <c r="AG16" s="27">
        <v>4.8099999999999996</v>
      </c>
      <c r="AH16" s="37">
        <f t="shared" si="38"/>
        <v>0</v>
      </c>
      <c r="AI16" s="53"/>
      <c r="AJ16" s="37">
        <f t="shared" si="39"/>
        <v>0</v>
      </c>
      <c r="AK16" s="49"/>
      <c r="AL16" s="36">
        <f t="shared" si="1"/>
        <v>0</v>
      </c>
      <c r="AM16" s="27">
        <v>5.04</v>
      </c>
      <c r="AN16" s="37">
        <f t="shared" si="40"/>
        <v>0</v>
      </c>
      <c r="AO16" s="53"/>
      <c r="AP16" s="58">
        <f t="shared" si="41"/>
        <v>0</v>
      </c>
      <c r="AQ16" s="49"/>
      <c r="AR16" s="36">
        <f t="shared" si="2"/>
        <v>0</v>
      </c>
      <c r="AS16" s="27">
        <v>5.04</v>
      </c>
      <c r="AT16" s="37">
        <f t="shared" si="42"/>
        <v>0</v>
      </c>
      <c r="AU16" s="53"/>
      <c r="AV16" s="58">
        <f t="shared" si="43"/>
        <v>0</v>
      </c>
      <c r="AW16" s="49"/>
      <c r="AX16" s="36">
        <f t="shared" si="3"/>
        <v>0</v>
      </c>
      <c r="AY16" s="27">
        <v>5.04</v>
      </c>
      <c r="AZ16" s="37">
        <f t="shared" si="44"/>
        <v>0</v>
      </c>
      <c r="BA16" s="53"/>
      <c r="BB16" s="121">
        <f t="shared" si="45"/>
        <v>0</v>
      </c>
      <c r="BC16" s="128"/>
      <c r="BD16" s="124">
        <f t="shared" si="4"/>
        <v>0</v>
      </c>
      <c r="BE16" s="27">
        <v>5.04</v>
      </c>
      <c r="BF16" s="37">
        <f t="shared" si="46"/>
        <v>0</v>
      </c>
      <c r="BG16" s="53"/>
      <c r="BH16" s="121">
        <f t="shared" si="47"/>
        <v>0</v>
      </c>
      <c r="BI16" s="128"/>
      <c r="BJ16" s="124">
        <f t="shared" si="5"/>
        <v>0</v>
      </c>
      <c r="BK16" s="27">
        <v>5.04</v>
      </c>
      <c r="BL16" s="37">
        <f t="shared" si="48"/>
        <v>0</v>
      </c>
      <c r="BM16" s="53"/>
      <c r="BN16" s="110">
        <f t="shared" si="49"/>
        <v>0</v>
      </c>
      <c r="BO16" s="128"/>
      <c r="BP16" s="124">
        <f t="shared" si="6"/>
        <v>0</v>
      </c>
      <c r="BQ16" s="27">
        <v>5.04</v>
      </c>
      <c r="BR16" s="59">
        <f t="shared" si="50"/>
        <v>0</v>
      </c>
      <c r="BS16" s="53"/>
      <c r="BT16" s="110">
        <f t="shared" si="51"/>
        <v>0</v>
      </c>
      <c r="BU16" s="128"/>
      <c r="BV16" s="124">
        <f t="shared" si="7"/>
        <v>0</v>
      </c>
      <c r="BW16" s="27">
        <v>5.04</v>
      </c>
      <c r="BX16" s="59">
        <f t="shared" si="52"/>
        <v>0</v>
      </c>
      <c r="BY16" s="53"/>
      <c r="BZ16" s="110">
        <f t="shared" si="53"/>
        <v>0</v>
      </c>
      <c r="CA16" s="128"/>
      <c r="CB16" s="124">
        <f t="shared" si="8"/>
        <v>0</v>
      </c>
      <c r="CC16" s="27">
        <v>5.04</v>
      </c>
      <c r="CD16" s="59">
        <f t="shared" si="54"/>
        <v>0</v>
      </c>
      <c r="CE16" s="53"/>
      <c r="CF16" s="110">
        <f t="shared" si="55"/>
        <v>0</v>
      </c>
      <c r="CG16" s="128"/>
      <c r="CH16" s="124">
        <f t="shared" si="9"/>
        <v>0</v>
      </c>
      <c r="CI16" s="27">
        <v>5.04</v>
      </c>
      <c r="CJ16" s="59">
        <f t="shared" si="56"/>
        <v>0</v>
      </c>
      <c r="CK16" s="53"/>
      <c r="CL16" s="110">
        <f t="shared" si="57"/>
        <v>0</v>
      </c>
      <c r="CM16" s="128"/>
      <c r="CN16" s="124">
        <f t="shared" si="10"/>
        <v>0</v>
      </c>
      <c r="CO16" s="27">
        <v>5.04</v>
      </c>
      <c r="CP16" s="59">
        <f t="shared" si="58"/>
        <v>0</v>
      </c>
      <c r="CQ16" s="53"/>
      <c r="CR16" s="110">
        <f t="shared" si="59"/>
        <v>0</v>
      </c>
      <c r="CS16" s="128"/>
      <c r="CT16" s="124">
        <f t="shared" si="11"/>
        <v>0</v>
      </c>
      <c r="CU16" s="27">
        <v>5.04</v>
      </c>
      <c r="CV16" s="59">
        <f t="shared" si="60"/>
        <v>0</v>
      </c>
      <c r="CW16" s="53"/>
      <c r="CX16" s="110">
        <f t="shared" si="61"/>
        <v>0</v>
      </c>
      <c r="CY16" s="128"/>
      <c r="CZ16" s="124">
        <f t="shared" si="12"/>
        <v>0</v>
      </c>
      <c r="DA16" s="27">
        <v>5.04</v>
      </c>
      <c r="DB16" s="59">
        <f t="shared" si="62"/>
        <v>0</v>
      </c>
      <c r="DC16" s="53"/>
      <c r="DD16" s="110">
        <f t="shared" si="63"/>
        <v>0</v>
      </c>
      <c r="DE16" s="128"/>
      <c r="DF16" s="124">
        <f t="shared" si="13"/>
        <v>0</v>
      </c>
      <c r="DG16" s="27">
        <v>5.29</v>
      </c>
      <c r="DH16" s="59">
        <f t="shared" si="64"/>
        <v>0</v>
      </c>
      <c r="DI16" s="53"/>
      <c r="DJ16" s="110">
        <f t="shared" si="65"/>
        <v>0</v>
      </c>
      <c r="DK16" s="128"/>
      <c r="DL16" s="124">
        <f t="shared" si="14"/>
        <v>0</v>
      </c>
      <c r="DM16" s="27">
        <v>5.29</v>
      </c>
      <c r="DN16" s="59">
        <f t="shared" si="66"/>
        <v>0</v>
      </c>
      <c r="DO16" s="53"/>
      <c r="DP16" s="110">
        <f t="shared" si="67"/>
        <v>0</v>
      </c>
      <c r="DQ16" s="128"/>
      <c r="DR16" s="124">
        <f t="shared" si="15"/>
        <v>0</v>
      </c>
      <c r="DS16" s="27">
        <v>5.29</v>
      </c>
      <c r="DT16" s="59">
        <f t="shared" si="68"/>
        <v>0</v>
      </c>
      <c r="DU16" s="53"/>
      <c r="DV16" s="110">
        <f t="shared" si="69"/>
        <v>0</v>
      </c>
      <c r="DW16" s="128"/>
      <c r="DX16" s="124">
        <f t="shared" si="16"/>
        <v>0</v>
      </c>
      <c r="DY16" s="27">
        <v>5.29</v>
      </c>
      <c r="DZ16" s="59">
        <f t="shared" si="70"/>
        <v>0</v>
      </c>
      <c r="EA16" s="53"/>
      <c r="EB16" s="110">
        <f t="shared" si="71"/>
        <v>0</v>
      </c>
      <c r="EC16" s="128"/>
      <c r="ED16" s="124">
        <f t="shared" si="17"/>
        <v>0</v>
      </c>
      <c r="EE16" s="27">
        <v>5.29</v>
      </c>
      <c r="EF16" s="59">
        <f t="shared" si="72"/>
        <v>0</v>
      </c>
      <c r="EG16" s="53"/>
      <c r="EH16" s="110">
        <f t="shared" si="73"/>
        <v>0</v>
      </c>
      <c r="EI16" s="128"/>
      <c r="EJ16" s="124">
        <f t="shared" si="18"/>
        <v>0</v>
      </c>
      <c r="EK16" s="27">
        <v>5.29</v>
      </c>
      <c r="EL16" s="59">
        <f t="shared" si="74"/>
        <v>0</v>
      </c>
      <c r="EM16" s="53"/>
      <c r="EN16" s="110">
        <f t="shared" si="75"/>
        <v>0</v>
      </c>
      <c r="EO16" s="128"/>
      <c r="EP16" s="124">
        <f t="shared" si="19"/>
        <v>0</v>
      </c>
      <c r="EQ16" s="27">
        <v>5.38</v>
      </c>
      <c r="ER16" s="59">
        <f t="shared" si="95"/>
        <v>0</v>
      </c>
      <c r="ES16" s="53"/>
      <c r="ET16" s="110">
        <f t="shared" si="77"/>
        <v>0</v>
      </c>
      <c r="EU16" s="128"/>
      <c r="EV16" s="124">
        <f t="shared" si="20"/>
        <v>0</v>
      </c>
      <c r="EW16" s="27">
        <v>5.38</v>
      </c>
      <c r="EX16" s="59">
        <f t="shared" si="96"/>
        <v>0</v>
      </c>
      <c r="EY16" s="53"/>
      <c r="EZ16" s="110">
        <f t="shared" si="79"/>
        <v>0</v>
      </c>
      <c r="FA16" s="128"/>
      <c r="FB16" s="124">
        <f t="shared" si="21"/>
        <v>0</v>
      </c>
      <c r="FC16" s="27">
        <v>5.38</v>
      </c>
      <c r="FD16" s="59">
        <f t="shared" si="97"/>
        <v>0</v>
      </c>
      <c r="FE16" s="53"/>
      <c r="FF16" s="110">
        <f t="shared" si="81"/>
        <v>0</v>
      </c>
      <c r="FG16" s="128"/>
      <c r="FH16" s="124">
        <f t="shared" si="22"/>
        <v>0</v>
      </c>
      <c r="FI16" s="27">
        <v>5.38</v>
      </c>
      <c r="FJ16" s="59">
        <f t="shared" si="98"/>
        <v>0</v>
      </c>
      <c r="FK16" s="53"/>
      <c r="FL16" s="110">
        <f t="shared" si="83"/>
        <v>0</v>
      </c>
      <c r="FM16" s="128"/>
      <c r="FN16" s="124">
        <f t="shared" si="23"/>
        <v>0</v>
      </c>
      <c r="FO16" s="27">
        <v>5.38</v>
      </c>
      <c r="FP16" s="59">
        <f t="shared" si="99"/>
        <v>0</v>
      </c>
      <c r="FQ16" s="53"/>
      <c r="FR16" s="110">
        <f t="shared" si="85"/>
        <v>0</v>
      </c>
      <c r="FS16" s="128"/>
      <c r="FT16" s="124">
        <f t="shared" si="24"/>
        <v>0</v>
      </c>
      <c r="FU16" s="27">
        <v>5.38</v>
      </c>
      <c r="FV16" s="59">
        <f t="shared" si="100"/>
        <v>0</v>
      </c>
      <c r="FW16" s="53"/>
      <c r="FX16" s="110">
        <f t="shared" si="87"/>
        <v>0</v>
      </c>
      <c r="FY16" s="128"/>
      <c r="FZ16" s="124">
        <f t="shared" si="25"/>
        <v>0</v>
      </c>
      <c r="GA16" s="27">
        <v>5.56</v>
      </c>
      <c r="GB16" s="59">
        <f t="shared" si="101"/>
        <v>0</v>
      </c>
      <c r="GC16" s="53"/>
      <c r="GD16" s="110">
        <f t="shared" si="27"/>
        <v>0</v>
      </c>
      <c r="GE16" s="128"/>
      <c r="GF16" s="124">
        <f t="shared" si="28"/>
        <v>0</v>
      </c>
      <c r="GG16" s="27">
        <v>5.56</v>
      </c>
      <c r="GH16" s="59">
        <f t="shared" si="102"/>
        <v>0</v>
      </c>
      <c r="GI16" s="53"/>
      <c r="GJ16" s="110">
        <f t="shared" si="89"/>
        <v>0</v>
      </c>
      <c r="GK16" s="128"/>
      <c r="GL16" s="124">
        <f t="shared" si="31"/>
        <v>0</v>
      </c>
      <c r="GM16" s="27">
        <v>5.56</v>
      </c>
      <c r="GN16" s="59">
        <f t="shared" si="103"/>
        <v>0</v>
      </c>
      <c r="GO16" s="53"/>
      <c r="GP16" s="110">
        <f t="shared" si="91"/>
        <v>0</v>
      </c>
      <c r="GQ16" s="128"/>
      <c r="GR16" s="124">
        <f t="shared" si="34"/>
        <v>0</v>
      </c>
      <c r="GS16" s="27">
        <v>5.56</v>
      </c>
      <c r="GT16" s="59">
        <f t="shared" si="104"/>
        <v>0</v>
      </c>
      <c r="GU16" s="53"/>
      <c r="GV16" s="110">
        <f t="shared" si="93"/>
        <v>0</v>
      </c>
    </row>
    <row r="17" spans="1:204" s="107" customFormat="1" ht="15.6" customHeight="1" x14ac:dyDescent="0.25">
      <c r="A17" s="96" t="s">
        <v>47</v>
      </c>
      <c r="B17" s="6">
        <v>19</v>
      </c>
      <c r="C17" s="17">
        <v>164.52</v>
      </c>
      <c r="D17" s="71">
        <v>797</v>
      </c>
      <c r="E17" s="71">
        <v>7</v>
      </c>
      <c r="F17" s="71">
        <v>7</v>
      </c>
      <c r="G17" s="71">
        <v>7</v>
      </c>
      <c r="H17" s="71">
        <v>8</v>
      </c>
      <c r="I17" s="71">
        <v>9</v>
      </c>
      <c r="J17" s="71">
        <v>9</v>
      </c>
      <c r="K17" s="71">
        <v>9</v>
      </c>
      <c r="L17" s="71">
        <v>10</v>
      </c>
      <c r="M17" s="71">
        <v>24</v>
      </c>
      <c r="N17" s="71">
        <v>135</v>
      </c>
      <c r="O17" s="71">
        <v>233</v>
      </c>
      <c r="P17" s="71">
        <v>433</v>
      </c>
      <c r="Q17" s="71">
        <v>633</v>
      </c>
      <c r="R17" s="71">
        <v>750</v>
      </c>
      <c r="S17" s="71">
        <v>751</v>
      </c>
      <c r="T17" s="71">
        <v>752</v>
      </c>
      <c r="U17" s="71">
        <v>753</v>
      </c>
      <c r="V17" s="71">
        <v>753</v>
      </c>
      <c r="W17" s="71">
        <v>753</v>
      </c>
      <c r="X17" s="71">
        <v>753</v>
      </c>
      <c r="Y17" s="71">
        <v>781</v>
      </c>
      <c r="Z17" s="63">
        <f t="shared" ref="Z17:Z19" si="108">Y17-X17</f>
        <v>28</v>
      </c>
      <c r="AA17" s="64">
        <v>4.8099999999999996</v>
      </c>
      <c r="AB17" s="65">
        <f t="shared" si="37"/>
        <v>134.67999999999998</v>
      </c>
      <c r="AC17" s="65"/>
      <c r="AD17" s="17">
        <f>C17+AC17-AB17</f>
        <v>29.840000000000032</v>
      </c>
      <c r="AE17" s="66">
        <v>810</v>
      </c>
      <c r="AF17" s="67">
        <f t="shared" si="0"/>
        <v>29</v>
      </c>
      <c r="AG17" s="68">
        <v>4.8099999999999996</v>
      </c>
      <c r="AH17" s="57">
        <f t="shared" si="38"/>
        <v>139.48999999999998</v>
      </c>
      <c r="AI17" s="69"/>
      <c r="AJ17" s="57">
        <f t="shared" si="39"/>
        <v>-109.64999999999995</v>
      </c>
      <c r="AK17" s="66">
        <v>878</v>
      </c>
      <c r="AL17" s="67">
        <f t="shared" si="1"/>
        <v>68</v>
      </c>
      <c r="AM17" s="68">
        <v>5.04</v>
      </c>
      <c r="AN17" s="57">
        <f t="shared" si="40"/>
        <v>342.72</v>
      </c>
      <c r="AO17" s="69"/>
      <c r="AP17" s="57">
        <f t="shared" si="41"/>
        <v>-452.37</v>
      </c>
      <c r="AQ17" s="66">
        <v>971.37</v>
      </c>
      <c r="AR17" s="67">
        <f t="shared" si="2"/>
        <v>93.37</v>
      </c>
      <c r="AS17" s="68">
        <v>5.04</v>
      </c>
      <c r="AT17" s="57">
        <f t="shared" si="42"/>
        <v>470.58480000000003</v>
      </c>
      <c r="AU17" s="69"/>
      <c r="AV17" s="57">
        <f t="shared" si="43"/>
        <v>-922.95479999999998</v>
      </c>
      <c r="AW17" s="66">
        <v>1138</v>
      </c>
      <c r="AX17" s="67">
        <f t="shared" si="3"/>
        <v>166.63</v>
      </c>
      <c r="AY17" s="68">
        <v>5.04</v>
      </c>
      <c r="AZ17" s="57">
        <f t="shared" si="44"/>
        <v>839.8152</v>
      </c>
      <c r="BA17" s="69"/>
      <c r="BB17" s="119">
        <f t="shared" si="45"/>
        <v>-1762.77</v>
      </c>
      <c r="BC17" s="129">
        <v>1241</v>
      </c>
      <c r="BD17" s="125">
        <f t="shared" si="4"/>
        <v>103</v>
      </c>
      <c r="BE17" s="68">
        <v>5.04</v>
      </c>
      <c r="BF17" s="57">
        <f t="shared" si="46"/>
        <v>519.12</v>
      </c>
      <c r="BG17" s="69"/>
      <c r="BH17" s="119">
        <f t="shared" si="47"/>
        <v>-2281.89</v>
      </c>
      <c r="BI17" s="129">
        <v>1241</v>
      </c>
      <c r="BJ17" s="125">
        <f t="shared" si="5"/>
        <v>0</v>
      </c>
      <c r="BK17" s="68">
        <v>5.04</v>
      </c>
      <c r="BL17" s="57">
        <f t="shared" si="48"/>
        <v>0</v>
      </c>
      <c r="BM17" s="69"/>
      <c r="BN17" s="57">
        <f t="shared" si="49"/>
        <v>-2281.89</v>
      </c>
      <c r="BO17" s="129">
        <v>1241</v>
      </c>
      <c r="BP17" s="125">
        <f t="shared" si="6"/>
        <v>0</v>
      </c>
      <c r="BQ17" s="68">
        <v>5.04</v>
      </c>
      <c r="BR17" s="57">
        <f t="shared" si="50"/>
        <v>0</v>
      </c>
      <c r="BS17" s="69"/>
      <c r="BT17" s="57">
        <f t="shared" si="51"/>
        <v>-2281.89</v>
      </c>
      <c r="BU17" s="129">
        <v>1241</v>
      </c>
      <c r="BV17" s="125">
        <f t="shared" si="7"/>
        <v>0</v>
      </c>
      <c r="BW17" s="68">
        <v>5.04</v>
      </c>
      <c r="BX17" s="57">
        <f t="shared" si="52"/>
        <v>0</v>
      </c>
      <c r="BY17" s="69"/>
      <c r="BZ17" s="57">
        <f t="shared" si="53"/>
        <v>-2281.89</v>
      </c>
      <c r="CA17" s="129">
        <v>1241</v>
      </c>
      <c r="CB17" s="125">
        <f t="shared" si="8"/>
        <v>0</v>
      </c>
      <c r="CC17" s="68">
        <v>5.04</v>
      </c>
      <c r="CD17" s="57">
        <f t="shared" si="54"/>
        <v>0</v>
      </c>
      <c r="CE17" s="69"/>
      <c r="CF17" s="57">
        <f t="shared" si="55"/>
        <v>-2281.89</v>
      </c>
      <c r="CG17" s="130">
        <v>1241</v>
      </c>
      <c r="CH17" s="126">
        <f t="shared" si="9"/>
        <v>0</v>
      </c>
      <c r="CI17" s="18">
        <v>5.04</v>
      </c>
      <c r="CJ17" s="59">
        <f t="shared" si="56"/>
        <v>0</v>
      </c>
      <c r="CK17" s="105"/>
      <c r="CL17" s="57">
        <f t="shared" si="57"/>
        <v>-2281.89</v>
      </c>
      <c r="CM17" s="130">
        <v>1241</v>
      </c>
      <c r="CN17" s="126">
        <f t="shared" si="10"/>
        <v>0</v>
      </c>
      <c r="CO17" s="18">
        <v>5.04</v>
      </c>
      <c r="CP17" s="59">
        <f t="shared" si="58"/>
        <v>0</v>
      </c>
      <c r="CQ17" s="105"/>
      <c r="CR17" s="57">
        <f t="shared" si="59"/>
        <v>-2281.89</v>
      </c>
      <c r="CS17" s="129">
        <v>1452</v>
      </c>
      <c r="CT17" s="125">
        <f t="shared" si="11"/>
        <v>211</v>
      </c>
      <c r="CU17" s="68">
        <v>5.04</v>
      </c>
      <c r="CV17" s="57">
        <f t="shared" si="60"/>
        <v>1063.44</v>
      </c>
      <c r="CW17" s="69"/>
      <c r="CX17" s="57">
        <f t="shared" si="61"/>
        <v>-3345.33</v>
      </c>
      <c r="CY17" s="129">
        <v>1753</v>
      </c>
      <c r="CZ17" s="125">
        <f t="shared" si="12"/>
        <v>301</v>
      </c>
      <c r="DA17" s="68">
        <v>5.04</v>
      </c>
      <c r="DB17" s="57">
        <f t="shared" si="62"/>
        <v>1517.04</v>
      </c>
      <c r="DC17" s="69"/>
      <c r="DD17" s="57">
        <f t="shared" si="63"/>
        <v>-4862.37</v>
      </c>
      <c r="DE17" s="130">
        <v>1859</v>
      </c>
      <c r="DF17" s="125">
        <f t="shared" si="13"/>
        <v>106</v>
      </c>
      <c r="DG17" s="68">
        <v>5.29</v>
      </c>
      <c r="DH17" s="57">
        <f t="shared" si="64"/>
        <v>560.74</v>
      </c>
      <c r="DI17" s="69"/>
      <c r="DJ17" s="59">
        <f t="shared" si="65"/>
        <v>-5423.11</v>
      </c>
      <c r="DK17" s="130">
        <v>1942</v>
      </c>
      <c r="DL17" s="126">
        <f t="shared" si="14"/>
        <v>83</v>
      </c>
      <c r="DM17" s="18">
        <v>5.29</v>
      </c>
      <c r="DN17" s="59">
        <f t="shared" si="66"/>
        <v>439.07</v>
      </c>
      <c r="DO17" s="105">
        <v>5500</v>
      </c>
      <c r="DP17" s="58">
        <f t="shared" si="67"/>
        <v>-362.17999999999938</v>
      </c>
      <c r="DQ17" s="130">
        <v>2011</v>
      </c>
      <c r="DR17" s="126">
        <f t="shared" si="15"/>
        <v>69</v>
      </c>
      <c r="DS17" s="18">
        <v>5.29</v>
      </c>
      <c r="DT17" s="59">
        <f t="shared" si="68"/>
        <v>365.01</v>
      </c>
      <c r="DU17" s="105"/>
      <c r="DV17" s="58">
        <f t="shared" si="69"/>
        <v>-727.18999999999937</v>
      </c>
      <c r="DW17" s="130">
        <v>2167</v>
      </c>
      <c r="DX17" s="126">
        <f t="shared" si="16"/>
        <v>156</v>
      </c>
      <c r="DY17" s="18">
        <v>5.29</v>
      </c>
      <c r="DZ17" s="59">
        <f t="shared" si="70"/>
        <v>825.24</v>
      </c>
      <c r="EA17" s="105"/>
      <c r="EB17" s="57">
        <f t="shared" si="71"/>
        <v>-1552.4299999999994</v>
      </c>
      <c r="EC17" s="130">
        <v>2167</v>
      </c>
      <c r="ED17" s="126">
        <f t="shared" si="17"/>
        <v>0</v>
      </c>
      <c r="EE17" s="18">
        <v>5.29</v>
      </c>
      <c r="EF17" s="59">
        <f t="shared" si="72"/>
        <v>0</v>
      </c>
      <c r="EG17" s="105"/>
      <c r="EH17" s="57">
        <f t="shared" si="73"/>
        <v>-1552.4299999999994</v>
      </c>
      <c r="EI17" s="130">
        <v>2167</v>
      </c>
      <c r="EJ17" s="126">
        <f t="shared" si="18"/>
        <v>0</v>
      </c>
      <c r="EK17" s="18">
        <v>5.29</v>
      </c>
      <c r="EL17" s="59">
        <f t="shared" si="74"/>
        <v>0</v>
      </c>
      <c r="EM17" s="105"/>
      <c r="EN17" s="57">
        <f t="shared" si="75"/>
        <v>-1552.4299999999994</v>
      </c>
      <c r="EO17" s="130">
        <v>2167</v>
      </c>
      <c r="EP17" s="126">
        <f t="shared" si="19"/>
        <v>0</v>
      </c>
      <c r="EQ17" s="27">
        <v>5.38</v>
      </c>
      <c r="ER17" s="59">
        <f t="shared" si="95"/>
        <v>0</v>
      </c>
      <c r="ES17" s="105"/>
      <c r="ET17" s="57">
        <f t="shared" si="77"/>
        <v>-1552.4299999999994</v>
      </c>
      <c r="EU17" s="130">
        <v>2167</v>
      </c>
      <c r="EV17" s="126">
        <f t="shared" si="20"/>
        <v>0</v>
      </c>
      <c r="EW17" s="27">
        <v>5.38</v>
      </c>
      <c r="EX17" s="59">
        <f t="shared" si="96"/>
        <v>0</v>
      </c>
      <c r="EY17" s="105"/>
      <c r="EZ17" s="57">
        <f t="shared" si="79"/>
        <v>-1552.4299999999994</v>
      </c>
      <c r="FA17" s="130">
        <v>2167</v>
      </c>
      <c r="FB17" s="126">
        <f t="shared" si="21"/>
        <v>0</v>
      </c>
      <c r="FC17" s="27">
        <v>5.38</v>
      </c>
      <c r="FD17" s="59">
        <f t="shared" si="97"/>
        <v>0</v>
      </c>
      <c r="FE17" s="105"/>
      <c r="FF17" s="57">
        <f t="shared" si="81"/>
        <v>-1552.4299999999994</v>
      </c>
      <c r="FG17" s="130">
        <v>2168</v>
      </c>
      <c r="FH17" s="126">
        <f t="shared" si="22"/>
        <v>1</v>
      </c>
      <c r="FI17" s="27">
        <v>5.38</v>
      </c>
      <c r="FJ17" s="59">
        <f t="shared" si="98"/>
        <v>5.38</v>
      </c>
      <c r="FK17" s="105"/>
      <c r="FL17" s="57">
        <f t="shared" si="83"/>
        <v>-1557.8099999999995</v>
      </c>
      <c r="FM17" s="130">
        <v>2327</v>
      </c>
      <c r="FN17" s="126">
        <f t="shared" si="23"/>
        <v>159</v>
      </c>
      <c r="FO17" s="27">
        <v>5.38</v>
      </c>
      <c r="FP17" s="59">
        <f t="shared" si="99"/>
        <v>855.42</v>
      </c>
      <c r="FQ17" s="105"/>
      <c r="FR17" s="57">
        <f t="shared" si="85"/>
        <v>-2413.2299999999996</v>
      </c>
      <c r="FS17" s="130">
        <v>2454</v>
      </c>
      <c r="FT17" s="126">
        <f t="shared" si="24"/>
        <v>127</v>
      </c>
      <c r="FU17" s="27">
        <v>5.38</v>
      </c>
      <c r="FV17" s="59">
        <f t="shared" si="100"/>
        <v>683.26</v>
      </c>
      <c r="FW17" s="105"/>
      <c r="FX17" s="57">
        <f t="shared" si="87"/>
        <v>-3096.49</v>
      </c>
      <c r="FY17" s="130">
        <v>2525</v>
      </c>
      <c r="FZ17" s="126">
        <f t="shared" si="25"/>
        <v>71</v>
      </c>
      <c r="GA17" s="27">
        <v>5.56</v>
      </c>
      <c r="GB17" s="59">
        <f t="shared" si="101"/>
        <v>394.76</v>
      </c>
      <c r="GC17" s="105"/>
      <c r="GD17" s="57">
        <f t="shared" si="27"/>
        <v>-3491.25</v>
      </c>
      <c r="GE17" s="130">
        <v>2587</v>
      </c>
      <c r="GF17" s="126">
        <f t="shared" si="28"/>
        <v>62</v>
      </c>
      <c r="GG17" s="27">
        <v>5.56</v>
      </c>
      <c r="GH17" s="59">
        <f t="shared" si="102"/>
        <v>344.71999999999997</v>
      </c>
      <c r="GI17" s="105"/>
      <c r="GJ17" s="57">
        <f t="shared" si="89"/>
        <v>-3835.97</v>
      </c>
      <c r="GK17" s="130">
        <v>2677</v>
      </c>
      <c r="GL17" s="126">
        <f t="shared" si="31"/>
        <v>90</v>
      </c>
      <c r="GM17" s="27">
        <v>5.56</v>
      </c>
      <c r="GN17" s="59">
        <f t="shared" si="103"/>
        <v>500.4</v>
      </c>
      <c r="GO17" s="105"/>
      <c r="GP17" s="57">
        <f t="shared" si="91"/>
        <v>-4336.37</v>
      </c>
      <c r="GQ17" s="130">
        <v>2745</v>
      </c>
      <c r="GR17" s="126">
        <f t="shared" si="34"/>
        <v>68</v>
      </c>
      <c r="GS17" s="27">
        <v>5.56</v>
      </c>
      <c r="GT17" s="59">
        <f t="shared" si="104"/>
        <v>378.08</v>
      </c>
      <c r="GU17" s="105">
        <v>4500</v>
      </c>
      <c r="GV17" s="58">
        <f t="shared" si="93"/>
        <v>-214.44999999999982</v>
      </c>
    </row>
    <row r="18" spans="1:204" ht="15.6" customHeight="1" x14ac:dyDescent="0.25">
      <c r="A18" s="96" t="s">
        <v>48</v>
      </c>
      <c r="B18" s="6">
        <v>20</v>
      </c>
      <c r="C18" s="24">
        <v>-172.39</v>
      </c>
      <c r="D18" s="3"/>
      <c r="E18" s="7">
        <v>2</v>
      </c>
      <c r="F18" s="7">
        <v>24</v>
      </c>
      <c r="G18" s="7">
        <v>24</v>
      </c>
      <c r="H18" s="7">
        <v>24</v>
      </c>
      <c r="I18" s="7">
        <v>24</v>
      </c>
      <c r="J18" s="7">
        <v>40</v>
      </c>
      <c r="K18" s="7">
        <v>40</v>
      </c>
      <c r="L18" s="7">
        <v>40</v>
      </c>
      <c r="M18" s="7">
        <v>41</v>
      </c>
      <c r="N18" s="7">
        <v>52</v>
      </c>
      <c r="O18" s="7">
        <v>79</v>
      </c>
      <c r="P18" s="7">
        <v>97</v>
      </c>
      <c r="Q18" s="7">
        <v>120</v>
      </c>
      <c r="R18" s="2">
        <v>157</v>
      </c>
      <c r="S18" s="2">
        <v>157</v>
      </c>
      <c r="T18" s="2">
        <v>157</v>
      </c>
      <c r="U18" s="2">
        <v>157</v>
      </c>
      <c r="V18" s="2">
        <v>160</v>
      </c>
      <c r="W18" s="2">
        <v>167</v>
      </c>
      <c r="X18" s="2">
        <v>171</v>
      </c>
      <c r="Y18" s="2">
        <v>212</v>
      </c>
      <c r="Z18" s="20">
        <f t="shared" si="108"/>
        <v>41</v>
      </c>
      <c r="AA18" s="21">
        <v>4.8099999999999996</v>
      </c>
      <c r="AB18" s="22">
        <f t="shared" si="37"/>
        <v>197.20999999999998</v>
      </c>
      <c r="AC18" s="22"/>
      <c r="AD18" s="24">
        <f>C18+AC18-AB18</f>
        <v>-369.59999999999997</v>
      </c>
      <c r="AE18" s="49">
        <v>311</v>
      </c>
      <c r="AF18" s="36">
        <f t="shared" si="0"/>
        <v>99</v>
      </c>
      <c r="AG18" s="27">
        <v>4.8099999999999996</v>
      </c>
      <c r="AH18" s="37">
        <f t="shared" si="38"/>
        <v>476.18999999999994</v>
      </c>
      <c r="AI18" s="53"/>
      <c r="AJ18" s="58">
        <f t="shared" si="39"/>
        <v>-845.79</v>
      </c>
      <c r="AK18" s="49">
        <v>391</v>
      </c>
      <c r="AL18" s="36">
        <f t="shared" si="1"/>
        <v>80</v>
      </c>
      <c r="AM18" s="27">
        <v>5.04</v>
      </c>
      <c r="AN18" s="37">
        <f t="shared" si="40"/>
        <v>403.2</v>
      </c>
      <c r="AO18" s="53"/>
      <c r="AP18" s="57">
        <f t="shared" si="41"/>
        <v>-1248.99</v>
      </c>
      <c r="AQ18" s="49">
        <v>477.9</v>
      </c>
      <c r="AR18" s="36">
        <f t="shared" si="2"/>
        <v>86.899999999999977</v>
      </c>
      <c r="AS18" s="27">
        <v>5.04</v>
      </c>
      <c r="AT18" s="37">
        <f t="shared" si="42"/>
        <v>437.97599999999989</v>
      </c>
      <c r="AU18" s="53">
        <v>1000</v>
      </c>
      <c r="AV18" s="58">
        <f t="shared" si="43"/>
        <v>-686.96599999999989</v>
      </c>
      <c r="AW18" s="49">
        <v>564</v>
      </c>
      <c r="AX18" s="36">
        <f t="shared" si="3"/>
        <v>86.100000000000023</v>
      </c>
      <c r="AY18" s="27">
        <v>5.04</v>
      </c>
      <c r="AZ18" s="37">
        <f t="shared" si="44"/>
        <v>433.94400000000013</v>
      </c>
      <c r="BA18" s="53"/>
      <c r="BB18" s="119">
        <f t="shared" si="45"/>
        <v>-1120.9100000000001</v>
      </c>
      <c r="BC18" s="128">
        <v>664</v>
      </c>
      <c r="BD18" s="124">
        <f t="shared" si="4"/>
        <v>100</v>
      </c>
      <c r="BE18" s="27">
        <v>5.04</v>
      </c>
      <c r="BF18" s="37">
        <f t="shared" si="46"/>
        <v>504</v>
      </c>
      <c r="BG18" s="53"/>
      <c r="BH18" s="119">
        <f t="shared" si="47"/>
        <v>-1624.91</v>
      </c>
      <c r="BI18" s="128">
        <v>667</v>
      </c>
      <c r="BJ18" s="124">
        <f t="shared" si="5"/>
        <v>3</v>
      </c>
      <c r="BK18" s="27">
        <v>5.04</v>
      </c>
      <c r="BL18" s="37">
        <f t="shared" si="48"/>
        <v>15.120000000000001</v>
      </c>
      <c r="BM18" s="53">
        <v>1500</v>
      </c>
      <c r="BN18" s="58">
        <f t="shared" si="49"/>
        <v>-140.02999999999997</v>
      </c>
      <c r="BO18" s="128">
        <v>669</v>
      </c>
      <c r="BP18" s="124">
        <f t="shared" si="6"/>
        <v>2</v>
      </c>
      <c r="BQ18" s="27">
        <v>5.04</v>
      </c>
      <c r="BR18" s="59">
        <f t="shared" si="50"/>
        <v>10.08</v>
      </c>
      <c r="BS18" s="53"/>
      <c r="BT18" s="58">
        <f t="shared" si="51"/>
        <v>-150.10999999999999</v>
      </c>
      <c r="BU18" s="128">
        <v>674</v>
      </c>
      <c r="BV18" s="124">
        <f t="shared" si="7"/>
        <v>5</v>
      </c>
      <c r="BW18" s="27">
        <v>5.04</v>
      </c>
      <c r="BX18" s="59">
        <f t="shared" si="52"/>
        <v>25.2</v>
      </c>
      <c r="BY18" s="53"/>
      <c r="BZ18" s="58">
        <f t="shared" si="53"/>
        <v>-175.30999999999997</v>
      </c>
      <c r="CA18" s="128">
        <v>674</v>
      </c>
      <c r="CB18" s="124">
        <f t="shared" si="8"/>
        <v>0</v>
      </c>
      <c r="CC18" s="27">
        <v>5.04</v>
      </c>
      <c r="CD18" s="59">
        <f t="shared" si="54"/>
        <v>0</v>
      </c>
      <c r="CE18" s="53"/>
      <c r="CF18" s="58">
        <f t="shared" si="55"/>
        <v>-175.30999999999997</v>
      </c>
      <c r="CG18" s="128">
        <v>675</v>
      </c>
      <c r="CH18" s="124">
        <f t="shared" si="9"/>
        <v>1</v>
      </c>
      <c r="CI18" s="27">
        <v>5.04</v>
      </c>
      <c r="CJ18" s="59">
        <f t="shared" si="56"/>
        <v>5.04</v>
      </c>
      <c r="CK18" s="53"/>
      <c r="CL18" s="58">
        <f t="shared" si="57"/>
        <v>-180.34999999999997</v>
      </c>
      <c r="CM18" s="128">
        <v>677</v>
      </c>
      <c r="CN18" s="124">
        <f t="shared" si="10"/>
        <v>2</v>
      </c>
      <c r="CO18" s="27">
        <v>5.04</v>
      </c>
      <c r="CP18" s="59">
        <f t="shared" si="58"/>
        <v>10.08</v>
      </c>
      <c r="CQ18" s="53"/>
      <c r="CR18" s="58">
        <f t="shared" si="59"/>
        <v>-190.42999999999998</v>
      </c>
      <c r="CS18" s="128">
        <v>728</v>
      </c>
      <c r="CT18" s="124">
        <f t="shared" si="11"/>
        <v>51</v>
      </c>
      <c r="CU18" s="27">
        <v>5.04</v>
      </c>
      <c r="CV18" s="59">
        <f t="shared" si="60"/>
        <v>257.04000000000002</v>
      </c>
      <c r="CW18" s="53"/>
      <c r="CX18" s="58">
        <f t="shared" si="61"/>
        <v>-447.47</v>
      </c>
      <c r="CY18" s="128">
        <v>812</v>
      </c>
      <c r="CZ18" s="124">
        <f t="shared" si="12"/>
        <v>84</v>
      </c>
      <c r="DA18" s="27">
        <v>5.04</v>
      </c>
      <c r="DB18" s="59">
        <f t="shared" si="62"/>
        <v>423.36</v>
      </c>
      <c r="DC18" s="53"/>
      <c r="DD18" s="58">
        <f t="shared" si="63"/>
        <v>-870.83</v>
      </c>
      <c r="DE18" s="128">
        <v>875</v>
      </c>
      <c r="DF18" s="124">
        <f t="shared" si="13"/>
        <v>63</v>
      </c>
      <c r="DG18" s="27">
        <v>5.29</v>
      </c>
      <c r="DH18" s="59">
        <f t="shared" si="64"/>
        <v>333.27</v>
      </c>
      <c r="DI18" s="53">
        <v>1000</v>
      </c>
      <c r="DJ18" s="58">
        <f t="shared" si="65"/>
        <v>-204.10000000000002</v>
      </c>
      <c r="DK18" s="128">
        <v>955</v>
      </c>
      <c r="DL18" s="124">
        <f t="shared" si="14"/>
        <v>80</v>
      </c>
      <c r="DM18" s="27">
        <v>5.29</v>
      </c>
      <c r="DN18" s="59">
        <f t="shared" si="66"/>
        <v>423.2</v>
      </c>
      <c r="DO18" s="53"/>
      <c r="DP18" s="58">
        <f t="shared" si="67"/>
        <v>-627.29999999999995</v>
      </c>
      <c r="DQ18" s="128">
        <v>1038</v>
      </c>
      <c r="DR18" s="124">
        <f t="shared" si="15"/>
        <v>83</v>
      </c>
      <c r="DS18" s="27">
        <v>5.29</v>
      </c>
      <c r="DT18" s="59">
        <f t="shared" si="68"/>
        <v>439.07</v>
      </c>
      <c r="DU18" s="53"/>
      <c r="DV18" s="57">
        <f t="shared" si="69"/>
        <v>-1066.3699999999999</v>
      </c>
      <c r="DW18" s="128">
        <v>1106</v>
      </c>
      <c r="DX18" s="124">
        <f t="shared" si="16"/>
        <v>68</v>
      </c>
      <c r="DY18" s="27">
        <v>5.29</v>
      </c>
      <c r="DZ18" s="59">
        <f t="shared" si="70"/>
        <v>359.72</v>
      </c>
      <c r="EA18" s="53"/>
      <c r="EB18" s="57">
        <f t="shared" si="71"/>
        <v>-1426.09</v>
      </c>
      <c r="EC18" s="128">
        <v>1162</v>
      </c>
      <c r="ED18" s="124">
        <f t="shared" si="17"/>
        <v>56</v>
      </c>
      <c r="EE18" s="27">
        <v>5.29</v>
      </c>
      <c r="EF18" s="59">
        <f t="shared" si="72"/>
        <v>296.24</v>
      </c>
      <c r="EG18" s="53">
        <v>1476</v>
      </c>
      <c r="EH18" s="58">
        <f t="shared" si="73"/>
        <v>-246.32999999999993</v>
      </c>
      <c r="EI18" s="128">
        <v>1162</v>
      </c>
      <c r="EJ18" s="124">
        <f t="shared" si="18"/>
        <v>0</v>
      </c>
      <c r="EK18" s="27">
        <v>5.29</v>
      </c>
      <c r="EL18" s="59">
        <f t="shared" si="74"/>
        <v>0</v>
      </c>
      <c r="EM18" s="53"/>
      <c r="EN18" s="58">
        <f t="shared" si="75"/>
        <v>-246.32999999999993</v>
      </c>
      <c r="EO18" s="128">
        <v>1162</v>
      </c>
      <c r="EP18" s="124">
        <f t="shared" si="19"/>
        <v>0</v>
      </c>
      <c r="EQ18" s="27">
        <v>5.38</v>
      </c>
      <c r="ER18" s="59">
        <f t="shared" si="95"/>
        <v>0</v>
      </c>
      <c r="ES18" s="53"/>
      <c r="ET18" s="58">
        <f t="shared" si="77"/>
        <v>-246.32999999999993</v>
      </c>
      <c r="EU18" s="128">
        <v>1162</v>
      </c>
      <c r="EV18" s="124">
        <f t="shared" si="20"/>
        <v>0</v>
      </c>
      <c r="EW18" s="27">
        <v>5.38</v>
      </c>
      <c r="EX18" s="59">
        <f t="shared" si="96"/>
        <v>0</v>
      </c>
      <c r="EY18" s="53"/>
      <c r="EZ18" s="58">
        <f t="shared" si="79"/>
        <v>-246.32999999999993</v>
      </c>
      <c r="FA18" s="128">
        <v>1162</v>
      </c>
      <c r="FB18" s="124">
        <f t="shared" si="21"/>
        <v>0</v>
      </c>
      <c r="FC18" s="27">
        <v>5.38</v>
      </c>
      <c r="FD18" s="59">
        <f t="shared" si="97"/>
        <v>0</v>
      </c>
      <c r="FE18" s="53"/>
      <c r="FF18" s="58">
        <f t="shared" si="81"/>
        <v>-246.32999999999993</v>
      </c>
      <c r="FG18" s="128">
        <v>1165</v>
      </c>
      <c r="FH18" s="124">
        <f t="shared" si="22"/>
        <v>3</v>
      </c>
      <c r="FI18" s="27">
        <v>5.38</v>
      </c>
      <c r="FJ18" s="59">
        <f t="shared" si="98"/>
        <v>16.14</v>
      </c>
      <c r="FK18" s="53"/>
      <c r="FL18" s="58">
        <f t="shared" si="83"/>
        <v>-262.46999999999991</v>
      </c>
      <c r="FM18" s="128">
        <v>1286</v>
      </c>
      <c r="FN18" s="124">
        <f t="shared" si="23"/>
        <v>121</v>
      </c>
      <c r="FO18" s="27">
        <v>5.38</v>
      </c>
      <c r="FP18" s="59">
        <f t="shared" si="99"/>
        <v>650.98</v>
      </c>
      <c r="FQ18" s="53"/>
      <c r="FR18" s="58">
        <f t="shared" si="85"/>
        <v>-913.44999999999993</v>
      </c>
      <c r="FS18" s="128">
        <v>1354</v>
      </c>
      <c r="FT18" s="124">
        <f t="shared" si="24"/>
        <v>68</v>
      </c>
      <c r="FU18" s="27">
        <v>5.38</v>
      </c>
      <c r="FV18" s="59">
        <f t="shared" si="100"/>
        <v>365.84</v>
      </c>
      <c r="FW18" s="53"/>
      <c r="FX18" s="57">
        <f t="shared" si="87"/>
        <v>-1279.29</v>
      </c>
      <c r="FY18" s="128">
        <v>1419</v>
      </c>
      <c r="FZ18" s="124">
        <f t="shared" si="25"/>
        <v>65</v>
      </c>
      <c r="GA18" s="27">
        <v>5.56</v>
      </c>
      <c r="GB18" s="59">
        <f t="shared" si="101"/>
        <v>361.4</v>
      </c>
      <c r="GC18" s="53"/>
      <c r="GD18" s="57">
        <f t="shared" si="27"/>
        <v>-1640.69</v>
      </c>
      <c r="GE18" s="128">
        <v>1528</v>
      </c>
      <c r="GF18" s="124">
        <f t="shared" si="28"/>
        <v>109</v>
      </c>
      <c r="GG18" s="27">
        <v>5.56</v>
      </c>
      <c r="GH18" s="59">
        <f t="shared" si="102"/>
        <v>606.04</v>
      </c>
      <c r="GI18" s="53"/>
      <c r="GJ18" s="57">
        <f t="shared" si="89"/>
        <v>-2246.73</v>
      </c>
      <c r="GK18" s="128">
        <v>1698</v>
      </c>
      <c r="GL18" s="124">
        <f t="shared" si="31"/>
        <v>170</v>
      </c>
      <c r="GM18" s="27">
        <v>5.56</v>
      </c>
      <c r="GN18" s="59">
        <f t="shared" si="103"/>
        <v>945.19999999999993</v>
      </c>
      <c r="GO18" s="53">
        <v>1650</v>
      </c>
      <c r="GP18" s="57">
        <f t="shared" si="91"/>
        <v>-1541.9299999999998</v>
      </c>
      <c r="GQ18" s="128">
        <v>1863</v>
      </c>
      <c r="GR18" s="124">
        <f t="shared" si="34"/>
        <v>165</v>
      </c>
      <c r="GS18" s="27">
        <v>5.56</v>
      </c>
      <c r="GT18" s="59">
        <f t="shared" si="104"/>
        <v>917.4</v>
      </c>
      <c r="GU18" s="53"/>
      <c r="GV18" s="57">
        <f t="shared" si="93"/>
        <v>-2459.33</v>
      </c>
    </row>
    <row r="19" spans="1:204" ht="15.6" customHeight="1" x14ac:dyDescent="0.25">
      <c r="A19" s="96" t="s">
        <v>200</v>
      </c>
      <c r="B19" s="5">
        <v>24</v>
      </c>
      <c r="C19" s="23">
        <v>50.27</v>
      </c>
      <c r="D19" s="2">
        <v>2</v>
      </c>
      <c r="E19" s="2">
        <v>49</v>
      </c>
      <c r="F19" s="2">
        <v>96</v>
      </c>
      <c r="G19" s="2">
        <v>96</v>
      </c>
      <c r="H19" s="2">
        <v>96</v>
      </c>
      <c r="I19" s="2">
        <v>96</v>
      </c>
      <c r="J19" s="2">
        <v>96</v>
      </c>
      <c r="K19" s="2">
        <v>96</v>
      </c>
      <c r="L19" s="2">
        <v>96</v>
      </c>
      <c r="M19" s="2">
        <v>96</v>
      </c>
      <c r="N19" s="2">
        <v>98</v>
      </c>
      <c r="O19" s="2">
        <v>99</v>
      </c>
      <c r="P19" s="2">
        <v>99</v>
      </c>
      <c r="Q19" s="2">
        <v>99</v>
      </c>
      <c r="R19" s="2">
        <v>99</v>
      </c>
      <c r="S19" s="2">
        <v>99</v>
      </c>
      <c r="T19" s="2">
        <v>99</v>
      </c>
      <c r="U19" s="2">
        <v>99</v>
      </c>
      <c r="V19" s="2">
        <v>99</v>
      </c>
      <c r="W19" s="2">
        <v>99</v>
      </c>
      <c r="X19" s="2">
        <v>99</v>
      </c>
      <c r="Y19" s="2">
        <v>99</v>
      </c>
      <c r="Z19" s="20">
        <f t="shared" si="108"/>
        <v>0</v>
      </c>
      <c r="AA19" s="21">
        <v>4.8099999999999996</v>
      </c>
      <c r="AB19" s="22">
        <f t="shared" si="37"/>
        <v>0</v>
      </c>
      <c r="AC19" s="22"/>
      <c r="AD19" s="23">
        <f>C19+AC19-AB19</f>
        <v>50.27</v>
      </c>
      <c r="AE19" s="49">
        <v>99</v>
      </c>
      <c r="AF19" s="36">
        <f t="shared" si="0"/>
        <v>0</v>
      </c>
      <c r="AG19" s="27">
        <v>4.8099999999999996</v>
      </c>
      <c r="AH19" s="37">
        <f t="shared" si="38"/>
        <v>0</v>
      </c>
      <c r="AI19" s="53"/>
      <c r="AJ19" s="37">
        <f t="shared" si="39"/>
        <v>50.27</v>
      </c>
      <c r="AK19" s="49">
        <v>99</v>
      </c>
      <c r="AL19" s="36">
        <f t="shared" si="1"/>
        <v>0</v>
      </c>
      <c r="AM19" s="27">
        <v>5.04</v>
      </c>
      <c r="AN19" s="37">
        <f t="shared" si="40"/>
        <v>0</v>
      </c>
      <c r="AO19" s="53"/>
      <c r="AP19" s="59">
        <f t="shared" si="41"/>
        <v>50.27</v>
      </c>
      <c r="AQ19" s="49">
        <v>99</v>
      </c>
      <c r="AR19" s="36">
        <f>AQ19-AK19</f>
        <v>0</v>
      </c>
      <c r="AS19" s="27">
        <v>5.04</v>
      </c>
      <c r="AT19" s="37">
        <f t="shared" si="42"/>
        <v>0</v>
      </c>
      <c r="AU19" s="53"/>
      <c r="AV19" s="110">
        <f t="shared" si="43"/>
        <v>50.27</v>
      </c>
      <c r="AW19" s="49">
        <v>99</v>
      </c>
      <c r="AX19" s="36">
        <f t="shared" si="3"/>
        <v>0</v>
      </c>
      <c r="AY19" s="27">
        <v>5.04</v>
      </c>
      <c r="AZ19" s="37">
        <f t="shared" ref="AZ19:AZ69" si="109">AY19*AX19</f>
        <v>0</v>
      </c>
      <c r="BA19" s="53"/>
      <c r="BB19" s="121">
        <f t="shared" si="45"/>
        <v>50.27</v>
      </c>
      <c r="BC19" s="128">
        <v>99</v>
      </c>
      <c r="BD19" s="124">
        <f t="shared" si="4"/>
        <v>0</v>
      </c>
      <c r="BE19" s="27">
        <v>5.04</v>
      </c>
      <c r="BF19" s="37">
        <f t="shared" ref="BF19:BF69" si="110">BE19*BD19</f>
        <v>0</v>
      </c>
      <c r="BG19" s="53"/>
      <c r="BH19" s="121">
        <f t="shared" si="47"/>
        <v>50.27</v>
      </c>
      <c r="BI19" s="128">
        <v>99</v>
      </c>
      <c r="BJ19" s="124">
        <f t="shared" si="5"/>
        <v>0</v>
      </c>
      <c r="BK19" s="27">
        <v>5.04</v>
      </c>
      <c r="BL19" s="37">
        <f t="shared" ref="BL19:BL69" si="111">BK19*BJ19</f>
        <v>0</v>
      </c>
      <c r="BM19" s="53"/>
      <c r="BN19" s="110">
        <f t="shared" si="49"/>
        <v>50.27</v>
      </c>
      <c r="BO19" s="128">
        <v>182</v>
      </c>
      <c r="BP19" s="124">
        <f t="shared" si="6"/>
        <v>83</v>
      </c>
      <c r="BQ19" s="27">
        <v>5.04</v>
      </c>
      <c r="BR19" s="59">
        <f t="shared" ref="BR19:BR69" si="112">BQ19*BP19</f>
        <v>418.32</v>
      </c>
      <c r="BS19" s="53"/>
      <c r="BT19" s="58">
        <f t="shared" si="51"/>
        <v>-368.05</v>
      </c>
      <c r="BU19" s="128">
        <v>182</v>
      </c>
      <c r="BV19" s="124">
        <f t="shared" si="7"/>
        <v>0</v>
      </c>
      <c r="BW19" s="27">
        <v>5.04</v>
      </c>
      <c r="BX19" s="59">
        <f t="shared" ref="BX19:BX69" si="113">BW19*BV19</f>
        <v>0</v>
      </c>
      <c r="BY19" s="53"/>
      <c r="BZ19" s="58">
        <f t="shared" si="53"/>
        <v>-368.05</v>
      </c>
      <c r="CA19" s="128">
        <v>329</v>
      </c>
      <c r="CB19" s="124">
        <f t="shared" si="8"/>
        <v>147</v>
      </c>
      <c r="CC19" s="27">
        <v>5.04</v>
      </c>
      <c r="CD19" s="59">
        <f t="shared" ref="CD19:CD69" si="114">CC19*CB19</f>
        <v>740.88</v>
      </c>
      <c r="CE19" s="53"/>
      <c r="CF19" s="57">
        <f t="shared" si="55"/>
        <v>-1108.93</v>
      </c>
      <c r="CG19" s="128">
        <v>329</v>
      </c>
      <c r="CH19" s="124">
        <f t="shared" si="9"/>
        <v>0</v>
      </c>
      <c r="CI19" s="27">
        <v>5.04</v>
      </c>
      <c r="CJ19" s="59">
        <f t="shared" ref="CJ19:CJ69" si="115">CI19*CH19</f>
        <v>0</v>
      </c>
      <c r="CK19" s="53"/>
      <c r="CL19" s="57">
        <f t="shared" si="57"/>
        <v>-1108.93</v>
      </c>
      <c r="CM19" s="128">
        <v>489</v>
      </c>
      <c r="CN19" s="124">
        <f t="shared" si="10"/>
        <v>160</v>
      </c>
      <c r="CO19" s="27">
        <v>5.04</v>
      </c>
      <c r="CP19" s="59">
        <f t="shared" ref="CP19:CP69" si="116">CO19*CN19</f>
        <v>806.4</v>
      </c>
      <c r="CQ19" s="53"/>
      <c r="CR19" s="57">
        <f t="shared" si="59"/>
        <v>-1915.33</v>
      </c>
      <c r="CS19" s="128">
        <v>544</v>
      </c>
      <c r="CT19" s="124">
        <f t="shared" si="11"/>
        <v>55</v>
      </c>
      <c r="CU19" s="27">
        <v>5.04</v>
      </c>
      <c r="CV19" s="59">
        <f t="shared" ref="CV19:CV22" si="117">CU19*CT19</f>
        <v>277.2</v>
      </c>
      <c r="CW19" s="53"/>
      <c r="CX19" s="57">
        <f t="shared" si="61"/>
        <v>-2192.5299999999997</v>
      </c>
      <c r="CY19" s="128">
        <v>657</v>
      </c>
      <c r="CZ19" s="124">
        <f t="shared" si="12"/>
        <v>113</v>
      </c>
      <c r="DA19" s="27">
        <v>5.04</v>
      </c>
      <c r="DB19" s="59">
        <f t="shared" ref="DB19:DB22" si="118">DA19*CZ19</f>
        <v>569.52</v>
      </c>
      <c r="DC19" s="53"/>
      <c r="DD19" s="57">
        <f t="shared" si="63"/>
        <v>-2762.0499999999997</v>
      </c>
      <c r="DE19" s="128">
        <v>785</v>
      </c>
      <c r="DF19" s="124">
        <f t="shared" si="13"/>
        <v>128</v>
      </c>
      <c r="DG19" s="27">
        <v>5.29</v>
      </c>
      <c r="DH19" s="59">
        <f t="shared" ref="DH19:DH22" si="119">DG19*DF19</f>
        <v>677.12</v>
      </c>
      <c r="DI19" s="53">
        <v>2700</v>
      </c>
      <c r="DJ19" s="58">
        <f t="shared" si="65"/>
        <v>-739.16999999999962</v>
      </c>
      <c r="DK19" s="128">
        <v>909</v>
      </c>
      <c r="DL19" s="124">
        <f t="shared" si="14"/>
        <v>124</v>
      </c>
      <c r="DM19" s="27">
        <v>5.29</v>
      </c>
      <c r="DN19" s="59">
        <f t="shared" ref="DN19:DN22" si="120">DM19*DL19</f>
        <v>655.96</v>
      </c>
      <c r="DO19" s="53"/>
      <c r="DP19" s="57">
        <f t="shared" si="67"/>
        <v>-1395.1299999999997</v>
      </c>
      <c r="DQ19" s="128">
        <v>993</v>
      </c>
      <c r="DR19" s="124">
        <f t="shared" si="15"/>
        <v>84</v>
      </c>
      <c r="DS19" s="27">
        <v>5.29</v>
      </c>
      <c r="DT19" s="59">
        <f t="shared" ref="DT19:DT22" si="121">DS19*DR19</f>
        <v>444.36</v>
      </c>
      <c r="DU19" s="53"/>
      <c r="DV19" s="57">
        <f t="shared" si="69"/>
        <v>-1839.4899999999998</v>
      </c>
      <c r="DW19" s="128">
        <v>1041</v>
      </c>
      <c r="DX19" s="124">
        <f t="shared" si="16"/>
        <v>48</v>
      </c>
      <c r="DY19" s="27">
        <v>5.29</v>
      </c>
      <c r="DZ19" s="59">
        <f t="shared" ref="DZ19:DZ22" si="122">DY19*DX19</f>
        <v>253.92000000000002</v>
      </c>
      <c r="EA19" s="53">
        <v>2000</v>
      </c>
      <c r="EB19" s="58">
        <f t="shared" si="71"/>
        <v>-93.409999999999854</v>
      </c>
      <c r="EC19" s="128">
        <v>1087</v>
      </c>
      <c r="ED19" s="124">
        <f t="shared" si="17"/>
        <v>46</v>
      </c>
      <c r="EE19" s="27">
        <v>5.29</v>
      </c>
      <c r="EF19" s="59">
        <f t="shared" ref="EF19:EF22" si="123">EE19*ED19</f>
        <v>243.34</v>
      </c>
      <c r="EG19" s="53"/>
      <c r="EH19" s="58">
        <f t="shared" si="73"/>
        <v>-336.74999999999989</v>
      </c>
      <c r="EI19" s="128">
        <v>1140</v>
      </c>
      <c r="EJ19" s="124">
        <f t="shared" si="18"/>
        <v>53</v>
      </c>
      <c r="EK19" s="27">
        <v>5.29</v>
      </c>
      <c r="EL19" s="59">
        <f t="shared" ref="EL19:EL22" si="124">EK19*EJ19</f>
        <v>280.37</v>
      </c>
      <c r="EM19" s="53"/>
      <c r="EN19" s="58">
        <f t="shared" si="75"/>
        <v>-617.11999999999989</v>
      </c>
      <c r="EO19" s="128">
        <v>1140</v>
      </c>
      <c r="EP19" s="124">
        <f t="shared" ref="EP19:EP69" si="125">EO19-EI19</f>
        <v>0</v>
      </c>
      <c r="EQ19" s="27">
        <v>5.38</v>
      </c>
      <c r="ER19" s="59">
        <f t="shared" ref="ER19:ER22" si="126">EQ19*EP19</f>
        <v>0</v>
      </c>
      <c r="ES19" s="53"/>
      <c r="ET19" s="58">
        <f t="shared" si="77"/>
        <v>-617.11999999999989</v>
      </c>
      <c r="EU19" s="128">
        <v>1222</v>
      </c>
      <c r="EV19" s="124">
        <f t="shared" ref="EV19:EV69" si="127">EU19-EO19</f>
        <v>82</v>
      </c>
      <c r="EW19" s="27">
        <v>5.38</v>
      </c>
      <c r="EX19" s="59">
        <f t="shared" ref="EX19:EX22" si="128">EW19*EV19</f>
        <v>441.15999999999997</v>
      </c>
      <c r="EY19" s="53">
        <v>700</v>
      </c>
      <c r="EZ19" s="58">
        <f t="shared" si="79"/>
        <v>-358.27999999999986</v>
      </c>
      <c r="FA19" s="128">
        <v>1222</v>
      </c>
      <c r="FB19" s="124">
        <f t="shared" ref="FB19:FB69" si="129">FA19-EU19</f>
        <v>0</v>
      </c>
      <c r="FC19" s="27">
        <v>5.38</v>
      </c>
      <c r="FD19" s="59">
        <f t="shared" ref="FD19:FD22" si="130">FC19*FB19</f>
        <v>0</v>
      </c>
      <c r="FE19" s="53"/>
      <c r="FF19" s="58">
        <f t="shared" si="81"/>
        <v>-358.27999999999986</v>
      </c>
      <c r="FG19" s="128">
        <v>1222</v>
      </c>
      <c r="FH19" s="124">
        <f t="shared" ref="FH19:FH69" si="131">FG19-FA19</f>
        <v>0</v>
      </c>
      <c r="FI19" s="27">
        <v>5.38</v>
      </c>
      <c r="FJ19" s="59">
        <f t="shared" ref="FJ19:FJ22" si="132">FI19*FH19</f>
        <v>0</v>
      </c>
      <c r="FK19" s="53"/>
      <c r="FL19" s="58">
        <f t="shared" si="83"/>
        <v>-358.27999999999986</v>
      </c>
      <c r="FM19" s="128">
        <v>1222</v>
      </c>
      <c r="FN19" s="124">
        <f t="shared" ref="FN19:FN69" si="133">FM19-FG19</f>
        <v>0</v>
      </c>
      <c r="FO19" s="27">
        <v>5.38</v>
      </c>
      <c r="FP19" s="59">
        <f t="shared" ref="FP19:FP22" si="134">FO19*FN19</f>
        <v>0</v>
      </c>
      <c r="FQ19" s="53">
        <v>400</v>
      </c>
      <c r="FR19" s="110">
        <f t="shared" si="85"/>
        <v>41.720000000000141</v>
      </c>
      <c r="FS19" s="128">
        <v>1222</v>
      </c>
      <c r="FT19" s="124">
        <f t="shared" ref="FT19:FT69" si="135">FS19-FM19</f>
        <v>0</v>
      </c>
      <c r="FU19" s="27">
        <v>5.38</v>
      </c>
      <c r="FV19" s="59">
        <f t="shared" ref="FV19:FV22" si="136">FU19*FT19</f>
        <v>0</v>
      </c>
      <c r="FW19" s="53"/>
      <c r="FX19" s="110">
        <f t="shared" si="87"/>
        <v>41.720000000000141</v>
      </c>
      <c r="FY19" s="128">
        <v>1222</v>
      </c>
      <c r="FZ19" s="124">
        <f t="shared" ref="FZ19:FZ69" si="137">FY19-FS19</f>
        <v>0</v>
      </c>
      <c r="GA19" s="27">
        <v>5.56</v>
      </c>
      <c r="GB19" s="59">
        <f t="shared" ref="GB19:GB22" si="138">GA19*FZ19</f>
        <v>0</v>
      </c>
      <c r="GC19" s="53"/>
      <c r="GD19" s="110">
        <f t="shared" si="27"/>
        <v>41.720000000000141</v>
      </c>
      <c r="GE19" s="128">
        <v>1261</v>
      </c>
      <c r="GF19" s="124">
        <f t="shared" ref="GF19:GF69" si="139">GE19-FY19</f>
        <v>39</v>
      </c>
      <c r="GG19" s="27">
        <v>5.56</v>
      </c>
      <c r="GH19" s="59">
        <f t="shared" ref="GH19:GH22" si="140">GG19*GF19</f>
        <v>216.83999999999997</v>
      </c>
      <c r="GI19" s="53"/>
      <c r="GJ19" s="58">
        <f t="shared" si="89"/>
        <v>-175.11999999999983</v>
      </c>
      <c r="GK19" s="128">
        <v>1311</v>
      </c>
      <c r="GL19" s="124">
        <f t="shared" ref="GL19:GL45" si="141">GK19-GE19</f>
        <v>50</v>
      </c>
      <c r="GM19" s="27">
        <v>5.56</v>
      </c>
      <c r="GN19" s="59">
        <f t="shared" ref="GN19:GN22" si="142">GM19*GL19</f>
        <v>278</v>
      </c>
      <c r="GO19" s="53"/>
      <c r="GP19" s="58">
        <f t="shared" si="91"/>
        <v>-453.11999999999983</v>
      </c>
      <c r="GQ19" s="128">
        <v>1368</v>
      </c>
      <c r="GR19" s="124">
        <f t="shared" ref="GR19:GR45" si="143">GQ19-GK19</f>
        <v>57</v>
      </c>
      <c r="GS19" s="27">
        <v>5.56</v>
      </c>
      <c r="GT19" s="59">
        <f t="shared" ref="GT19:GT22" si="144">GS19*GR19</f>
        <v>316.91999999999996</v>
      </c>
      <c r="GU19" s="53">
        <v>470</v>
      </c>
      <c r="GV19" s="58">
        <f t="shared" si="93"/>
        <v>-300.03999999999979</v>
      </c>
    </row>
    <row r="20" spans="1:204" ht="15.6" customHeight="1" x14ac:dyDescent="0.25">
      <c r="A20" s="96" t="s">
        <v>202</v>
      </c>
      <c r="B20" s="28">
        <v>25</v>
      </c>
      <c r="C20" s="8"/>
      <c r="D20" s="9"/>
      <c r="E20" s="10"/>
      <c r="F20" s="10"/>
      <c r="G20" s="10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8"/>
      <c r="Y20" s="8"/>
      <c r="Z20" s="9"/>
      <c r="AA20" s="9"/>
      <c r="AB20" s="8"/>
      <c r="AC20" s="14"/>
      <c r="AD20" s="8"/>
      <c r="AE20" s="49"/>
      <c r="AF20" s="36">
        <f t="shared" si="0"/>
        <v>0</v>
      </c>
      <c r="AG20" s="27">
        <v>4.8099999999999996</v>
      </c>
      <c r="AH20" s="37">
        <f t="shared" si="38"/>
        <v>0</v>
      </c>
      <c r="AI20" s="53"/>
      <c r="AJ20" s="37">
        <f t="shared" si="39"/>
        <v>0</v>
      </c>
      <c r="AK20" s="49"/>
      <c r="AL20" s="36">
        <f t="shared" si="1"/>
        <v>0</v>
      </c>
      <c r="AM20" s="27">
        <v>5.04</v>
      </c>
      <c r="AN20" s="37">
        <f t="shared" si="40"/>
        <v>0</v>
      </c>
      <c r="AO20" s="53"/>
      <c r="AP20" s="59">
        <f t="shared" si="41"/>
        <v>0</v>
      </c>
      <c r="AQ20" s="49"/>
      <c r="AR20" s="36">
        <f t="shared" si="2"/>
        <v>0</v>
      </c>
      <c r="AS20" s="27">
        <v>5.04</v>
      </c>
      <c r="AT20" s="37">
        <f t="shared" si="42"/>
        <v>0</v>
      </c>
      <c r="AU20" s="53"/>
      <c r="AV20" s="59">
        <f t="shared" si="43"/>
        <v>0</v>
      </c>
      <c r="AW20" s="49"/>
      <c r="AX20" s="36">
        <f t="shared" si="3"/>
        <v>0</v>
      </c>
      <c r="AY20" s="27">
        <v>5.04</v>
      </c>
      <c r="AZ20" s="37">
        <f t="shared" si="109"/>
        <v>0</v>
      </c>
      <c r="BA20" s="53"/>
      <c r="BB20" s="121">
        <f t="shared" si="45"/>
        <v>0</v>
      </c>
      <c r="BC20" s="128"/>
      <c r="BD20" s="124">
        <f t="shared" si="4"/>
        <v>0</v>
      </c>
      <c r="BE20" s="27">
        <v>5.04</v>
      </c>
      <c r="BF20" s="37">
        <f t="shared" si="110"/>
        <v>0</v>
      </c>
      <c r="BG20" s="53"/>
      <c r="BH20" s="121">
        <f t="shared" si="47"/>
        <v>0</v>
      </c>
      <c r="BI20" s="128"/>
      <c r="BJ20" s="124">
        <f t="shared" si="5"/>
        <v>0</v>
      </c>
      <c r="BK20" s="27">
        <v>5.04</v>
      </c>
      <c r="BL20" s="37">
        <f t="shared" si="111"/>
        <v>0</v>
      </c>
      <c r="BM20" s="53"/>
      <c r="BN20" s="110">
        <f t="shared" si="49"/>
        <v>0</v>
      </c>
      <c r="BO20" s="128"/>
      <c r="BP20" s="124">
        <f t="shared" si="6"/>
        <v>0</v>
      </c>
      <c r="BQ20" s="27">
        <v>5.04</v>
      </c>
      <c r="BR20" s="37">
        <f t="shared" si="112"/>
        <v>0</v>
      </c>
      <c r="BS20" s="53"/>
      <c r="BT20" s="110">
        <f t="shared" si="51"/>
        <v>0</v>
      </c>
      <c r="BU20" s="128"/>
      <c r="BV20" s="124">
        <f t="shared" si="7"/>
        <v>0</v>
      </c>
      <c r="BW20" s="27">
        <v>5.04</v>
      </c>
      <c r="BX20" s="37">
        <f t="shared" si="113"/>
        <v>0</v>
      </c>
      <c r="BY20" s="53"/>
      <c r="BZ20" s="110">
        <f t="shared" si="53"/>
        <v>0</v>
      </c>
      <c r="CA20" s="128"/>
      <c r="CB20" s="124">
        <f t="shared" si="8"/>
        <v>0</v>
      </c>
      <c r="CC20" s="27">
        <v>5.04</v>
      </c>
      <c r="CD20" s="37">
        <f t="shared" si="114"/>
        <v>0</v>
      </c>
      <c r="CE20" s="53"/>
      <c r="CF20" s="110">
        <f t="shared" si="55"/>
        <v>0</v>
      </c>
      <c r="CG20" s="128"/>
      <c r="CH20" s="124">
        <f t="shared" si="9"/>
        <v>0</v>
      </c>
      <c r="CI20" s="27">
        <v>5.04</v>
      </c>
      <c r="CJ20" s="37">
        <f t="shared" si="115"/>
        <v>0</v>
      </c>
      <c r="CK20" s="53"/>
      <c r="CL20" s="110">
        <f t="shared" si="57"/>
        <v>0</v>
      </c>
      <c r="CM20" s="128"/>
      <c r="CN20" s="124">
        <f t="shared" si="10"/>
        <v>0</v>
      </c>
      <c r="CO20" s="27">
        <v>5.04</v>
      </c>
      <c r="CP20" s="37">
        <f t="shared" si="116"/>
        <v>0</v>
      </c>
      <c r="CQ20" s="53"/>
      <c r="CR20" s="110">
        <f t="shared" si="59"/>
        <v>0</v>
      </c>
      <c r="CS20" s="128"/>
      <c r="CT20" s="124">
        <f t="shared" si="11"/>
        <v>0</v>
      </c>
      <c r="CU20" s="27">
        <v>5.04</v>
      </c>
      <c r="CV20" s="37">
        <f t="shared" si="117"/>
        <v>0</v>
      </c>
      <c r="CW20" s="53"/>
      <c r="CX20" s="110">
        <f t="shared" si="61"/>
        <v>0</v>
      </c>
      <c r="CY20" s="128"/>
      <c r="CZ20" s="124">
        <f t="shared" si="12"/>
        <v>0</v>
      </c>
      <c r="DA20" s="27">
        <v>5.04</v>
      </c>
      <c r="DB20" s="37">
        <f t="shared" si="118"/>
        <v>0</v>
      </c>
      <c r="DC20" s="53"/>
      <c r="DD20" s="110">
        <f t="shared" si="63"/>
        <v>0</v>
      </c>
      <c r="DE20" s="128"/>
      <c r="DF20" s="124">
        <f t="shared" si="13"/>
        <v>0</v>
      </c>
      <c r="DG20" s="27">
        <v>5.29</v>
      </c>
      <c r="DH20" s="37">
        <f t="shared" si="119"/>
        <v>0</v>
      </c>
      <c r="DI20" s="53"/>
      <c r="DJ20" s="110">
        <f t="shared" si="65"/>
        <v>0</v>
      </c>
      <c r="DK20" s="128"/>
      <c r="DL20" s="124">
        <f t="shared" si="14"/>
        <v>0</v>
      </c>
      <c r="DM20" s="27">
        <v>5.29</v>
      </c>
      <c r="DN20" s="37">
        <f t="shared" si="120"/>
        <v>0</v>
      </c>
      <c r="DO20" s="53"/>
      <c r="DP20" s="110">
        <f t="shared" si="67"/>
        <v>0</v>
      </c>
      <c r="DQ20" s="128"/>
      <c r="DR20" s="124">
        <f t="shared" si="15"/>
        <v>0</v>
      </c>
      <c r="DS20" s="27">
        <v>5.29</v>
      </c>
      <c r="DT20" s="37">
        <f t="shared" si="121"/>
        <v>0</v>
      </c>
      <c r="DU20" s="53"/>
      <c r="DV20" s="110">
        <f t="shared" si="69"/>
        <v>0</v>
      </c>
      <c r="DW20" s="128"/>
      <c r="DX20" s="124">
        <f t="shared" si="16"/>
        <v>0</v>
      </c>
      <c r="DY20" s="27">
        <v>5.29</v>
      </c>
      <c r="DZ20" s="37">
        <f t="shared" si="122"/>
        <v>0</v>
      </c>
      <c r="EA20" s="53"/>
      <c r="EB20" s="110">
        <f t="shared" si="71"/>
        <v>0</v>
      </c>
      <c r="EC20" s="128"/>
      <c r="ED20" s="124">
        <f t="shared" si="17"/>
        <v>0</v>
      </c>
      <c r="EE20" s="27">
        <v>5.29</v>
      </c>
      <c r="EF20" s="37">
        <f t="shared" si="123"/>
        <v>0</v>
      </c>
      <c r="EG20" s="53"/>
      <c r="EH20" s="110">
        <f t="shared" si="73"/>
        <v>0</v>
      </c>
      <c r="EI20" s="128"/>
      <c r="EJ20" s="124">
        <f t="shared" si="18"/>
        <v>0</v>
      </c>
      <c r="EK20" s="27">
        <v>5.29</v>
      </c>
      <c r="EL20" s="37">
        <f t="shared" si="124"/>
        <v>0</v>
      </c>
      <c r="EM20" s="53"/>
      <c r="EN20" s="110">
        <f t="shared" si="75"/>
        <v>0</v>
      </c>
      <c r="EO20" s="128"/>
      <c r="EP20" s="124">
        <f t="shared" si="125"/>
        <v>0</v>
      </c>
      <c r="EQ20" s="27">
        <v>5.38</v>
      </c>
      <c r="ER20" s="37">
        <f t="shared" si="126"/>
        <v>0</v>
      </c>
      <c r="ES20" s="53"/>
      <c r="ET20" s="110">
        <f t="shared" si="77"/>
        <v>0</v>
      </c>
      <c r="EU20" s="128"/>
      <c r="EV20" s="124">
        <f t="shared" si="127"/>
        <v>0</v>
      </c>
      <c r="EW20" s="27">
        <v>5.38</v>
      </c>
      <c r="EX20" s="37">
        <f t="shared" si="128"/>
        <v>0</v>
      </c>
      <c r="EY20" s="53"/>
      <c r="EZ20" s="110">
        <f t="shared" si="79"/>
        <v>0</v>
      </c>
      <c r="FA20" s="128"/>
      <c r="FB20" s="124">
        <f t="shared" si="129"/>
        <v>0</v>
      </c>
      <c r="FC20" s="27">
        <v>5.38</v>
      </c>
      <c r="FD20" s="37">
        <f t="shared" si="130"/>
        <v>0</v>
      </c>
      <c r="FE20" s="53"/>
      <c r="FF20" s="110">
        <f t="shared" si="81"/>
        <v>0</v>
      </c>
      <c r="FG20" s="128"/>
      <c r="FH20" s="124">
        <f t="shared" si="131"/>
        <v>0</v>
      </c>
      <c r="FI20" s="27">
        <v>5.38</v>
      </c>
      <c r="FJ20" s="37">
        <f t="shared" si="132"/>
        <v>0</v>
      </c>
      <c r="FK20" s="53"/>
      <c r="FL20" s="110">
        <f t="shared" si="83"/>
        <v>0</v>
      </c>
      <c r="FM20" s="128"/>
      <c r="FN20" s="124">
        <f t="shared" si="133"/>
        <v>0</v>
      </c>
      <c r="FO20" s="27">
        <v>5.38</v>
      </c>
      <c r="FP20" s="37">
        <f t="shared" si="134"/>
        <v>0</v>
      </c>
      <c r="FQ20" s="53"/>
      <c r="FR20" s="110">
        <f t="shared" si="85"/>
        <v>0</v>
      </c>
      <c r="FS20" s="128"/>
      <c r="FT20" s="124">
        <f t="shared" si="135"/>
        <v>0</v>
      </c>
      <c r="FU20" s="27">
        <v>5.38</v>
      </c>
      <c r="FV20" s="37">
        <f t="shared" si="136"/>
        <v>0</v>
      </c>
      <c r="FW20" s="53"/>
      <c r="FX20" s="110">
        <f t="shared" si="87"/>
        <v>0</v>
      </c>
      <c r="FY20" s="128"/>
      <c r="FZ20" s="124">
        <f t="shared" si="137"/>
        <v>0</v>
      </c>
      <c r="GA20" s="27">
        <v>5.56</v>
      </c>
      <c r="GB20" s="37">
        <f t="shared" si="138"/>
        <v>0</v>
      </c>
      <c r="GC20" s="53"/>
      <c r="GD20" s="110">
        <f t="shared" si="27"/>
        <v>0</v>
      </c>
      <c r="GE20" s="128"/>
      <c r="GF20" s="124">
        <f t="shared" si="139"/>
        <v>0</v>
      </c>
      <c r="GG20" s="27">
        <v>5.56</v>
      </c>
      <c r="GH20" s="37">
        <f t="shared" si="140"/>
        <v>0</v>
      </c>
      <c r="GI20" s="53"/>
      <c r="GJ20" s="110">
        <f t="shared" si="89"/>
        <v>0</v>
      </c>
      <c r="GK20" s="128"/>
      <c r="GL20" s="124">
        <f t="shared" si="141"/>
        <v>0</v>
      </c>
      <c r="GM20" s="27">
        <v>5.56</v>
      </c>
      <c r="GN20" s="37">
        <f t="shared" si="142"/>
        <v>0</v>
      </c>
      <c r="GO20" s="53"/>
      <c r="GP20" s="110">
        <f t="shared" si="91"/>
        <v>0</v>
      </c>
      <c r="GQ20" s="128"/>
      <c r="GR20" s="124">
        <f t="shared" si="143"/>
        <v>0</v>
      </c>
      <c r="GS20" s="27">
        <v>5.56</v>
      </c>
      <c r="GT20" s="37">
        <f t="shared" si="144"/>
        <v>0</v>
      </c>
      <c r="GU20" s="53"/>
      <c r="GV20" s="110">
        <f t="shared" si="93"/>
        <v>0</v>
      </c>
    </row>
    <row r="21" spans="1:204" ht="15.6" hidden="1" customHeight="1" x14ac:dyDescent="0.25">
      <c r="A21" s="99"/>
      <c r="B21" s="9">
        <v>26</v>
      </c>
      <c r="C21" s="8"/>
      <c r="D21" s="9"/>
      <c r="E21" s="10"/>
      <c r="F21" s="10"/>
      <c r="G21" s="10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8"/>
      <c r="Y21" s="8"/>
      <c r="Z21" s="9"/>
      <c r="AA21" s="9"/>
      <c r="AB21" s="8"/>
      <c r="AC21" s="14"/>
      <c r="AD21" s="8"/>
      <c r="AE21" s="49"/>
      <c r="AF21" s="36">
        <f t="shared" si="0"/>
        <v>0</v>
      </c>
      <c r="AG21" s="27">
        <v>4.8099999999999996</v>
      </c>
      <c r="AH21" s="37">
        <f t="shared" si="38"/>
        <v>0</v>
      </c>
      <c r="AI21" s="53"/>
      <c r="AJ21" s="37">
        <f t="shared" si="39"/>
        <v>0</v>
      </c>
      <c r="AK21" s="49"/>
      <c r="AL21" s="36">
        <f t="shared" si="1"/>
        <v>0</v>
      </c>
      <c r="AM21" s="27">
        <v>5.04</v>
      </c>
      <c r="AN21" s="37">
        <f t="shared" si="40"/>
        <v>0</v>
      </c>
      <c r="AO21" s="53"/>
      <c r="AP21" s="59">
        <f t="shared" si="41"/>
        <v>0</v>
      </c>
      <c r="AQ21" s="49"/>
      <c r="AR21" s="36">
        <f t="shared" si="2"/>
        <v>0</v>
      </c>
      <c r="AS21" s="27">
        <v>5.04</v>
      </c>
      <c r="AT21" s="37">
        <f t="shared" si="42"/>
        <v>0</v>
      </c>
      <c r="AU21" s="53"/>
      <c r="AV21" s="59">
        <f t="shared" si="43"/>
        <v>0</v>
      </c>
      <c r="AW21" s="49"/>
      <c r="AX21" s="36">
        <f t="shared" si="3"/>
        <v>0</v>
      </c>
      <c r="AY21" s="27">
        <v>5.04</v>
      </c>
      <c r="AZ21" s="37">
        <f t="shared" si="109"/>
        <v>0</v>
      </c>
      <c r="BA21" s="53"/>
      <c r="BB21" s="121">
        <f t="shared" si="45"/>
        <v>0</v>
      </c>
      <c r="BC21" s="128"/>
      <c r="BD21" s="124">
        <f t="shared" si="4"/>
        <v>0</v>
      </c>
      <c r="BE21" s="27">
        <v>5.04</v>
      </c>
      <c r="BF21" s="37">
        <f t="shared" si="110"/>
        <v>0</v>
      </c>
      <c r="BG21" s="53"/>
      <c r="BH21" s="121">
        <f t="shared" si="47"/>
        <v>0</v>
      </c>
      <c r="BI21" s="128"/>
      <c r="BJ21" s="124">
        <f t="shared" si="5"/>
        <v>0</v>
      </c>
      <c r="BK21" s="27">
        <v>5.04</v>
      </c>
      <c r="BL21" s="37">
        <f t="shared" si="111"/>
        <v>0</v>
      </c>
      <c r="BM21" s="53"/>
      <c r="BN21" s="110">
        <f t="shared" si="49"/>
        <v>0</v>
      </c>
      <c r="BO21" s="128"/>
      <c r="BP21" s="124">
        <f t="shared" si="6"/>
        <v>0</v>
      </c>
      <c r="BQ21" s="27">
        <v>5.04</v>
      </c>
      <c r="BR21" s="37">
        <f t="shared" si="112"/>
        <v>0</v>
      </c>
      <c r="BS21" s="53"/>
      <c r="BT21" s="110">
        <f t="shared" si="51"/>
        <v>0</v>
      </c>
      <c r="BU21" s="128"/>
      <c r="BV21" s="124">
        <f t="shared" si="7"/>
        <v>0</v>
      </c>
      <c r="BW21" s="27">
        <v>5.04</v>
      </c>
      <c r="BX21" s="37">
        <f t="shared" si="113"/>
        <v>0</v>
      </c>
      <c r="BY21" s="53"/>
      <c r="BZ21" s="110">
        <f t="shared" si="53"/>
        <v>0</v>
      </c>
      <c r="CA21" s="128"/>
      <c r="CB21" s="124">
        <f t="shared" si="8"/>
        <v>0</v>
      </c>
      <c r="CC21" s="27">
        <v>5.04</v>
      </c>
      <c r="CD21" s="37">
        <f t="shared" si="114"/>
        <v>0</v>
      </c>
      <c r="CE21" s="53"/>
      <c r="CF21" s="110">
        <f t="shared" si="55"/>
        <v>0</v>
      </c>
      <c r="CG21" s="128"/>
      <c r="CH21" s="124">
        <f t="shared" si="9"/>
        <v>0</v>
      </c>
      <c r="CI21" s="27">
        <v>5.04</v>
      </c>
      <c r="CJ21" s="37">
        <f t="shared" si="115"/>
        <v>0</v>
      </c>
      <c r="CK21" s="53"/>
      <c r="CL21" s="110">
        <f t="shared" si="57"/>
        <v>0</v>
      </c>
      <c r="CM21" s="128"/>
      <c r="CN21" s="124">
        <f t="shared" si="10"/>
        <v>0</v>
      </c>
      <c r="CO21" s="27">
        <v>5.04</v>
      </c>
      <c r="CP21" s="37">
        <f t="shared" si="116"/>
        <v>0</v>
      </c>
      <c r="CQ21" s="53"/>
      <c r="CR21" s="110">
        <f t="shared" si="59"/>
        <v>0</v>
      </c>
      <c r="CS21" s="128"/>
      <c r="CT21" s="124">
        <f t="shared" si="11"/>
        <v>0</v>
      </c>
      <c r="CU21" s="27">
        <v>5.04</v>
      </c>
      <c r="CV21" s="37">
        <f t="shared" si="117"/>
        <v>0</v>
      </c>
      <c r="CW21" s="53"/>
      <c r="CX21" s="110">
        <f t="shared" si="61"/>
        <v>0</v>
      </c>
      <c r="CY21" s="128"/>
      <c r="CZ21" s="124">
        <f t="shared" si="12"/>
        <v>0</v>
      </c>
      <c r="DA21" s="27">
        <v>5.04</v>
      </c>
      <c r="DB21" s="37">
        <f t="shared" si="118"/>
        <v>0</v>
      </c>
      <c r="DC21" s="53"/>
      <c r="DD21" s="110">
        <f t="shared" si="63"/>
        <v>0</v>
      </c>
      <c r="DE21" s="128"/>
      <c r="DF21" s="124">
        <f t="shared" si="13"/>
        <v>0</v>
      </c>
      <c r="DG21" s="27">
        <v>5.29</v>
      </c>
      <c r="DH21" s="37">
        <f t="shared" si="119"/>
        <v>0</v>
      </c>
      <c r="DI21" s="53"/>
      <c r="DJ21" s="110">
        <f t="shared" si="65"/>
        <v>0</v>
      </c>
      <c r="DK21" s="128"/>
      <c r="DL21" s="124">
        <f t="shared" si="14"/>
        <v>0</v>
      </c>
      <c r="DM21" s="27">
        <v>5.29</v>
      </c>
      <c r="DN21" s="37">
        <f t="shared" si="120"/>
        <v>0</v>
      </c>
      <c r="DO21" s="53"/>
      <c r="DP21" s="110">
        <f t="shared" si="67"/>
        <v>0</v>
      </c>
      <c r="DQ21" s="128"/>
      <c r="DR21" s="124">
        <f t="shared" si="15"/>
        <v>0</v>
      </c>
      <c r="DS21" s="27">
        <v>5.29</v>
      </c>
      <c r="DT21" s="37">
        <f t="shared" si="121"/>
        <v>0</v>
      </c>
      <c r="DU21" s="53"/>
      <c r="DV21" s="110">
        <f t="shared" si="69"/>
        <v>0</v>
      </c>
      <c r="DW21" s="128"/>
      <c r="DX21" s="124">
        <f t="shared" si="16"/>
        <v>0</v>
      </c>
      <c r="DY21" s="27">
        <v>5.29</v>
      </c>
      <c r="DZ21" s="37">
        <f t="shared" si="122"/>
        <v>0</v>
      </c>
      <c r="EA21" s="53"/>
      <c r="EB21" s="110">
        <f t="shared" si="71"/>
        <v>0</v>
      </c>
      <c r="EC21" s="128"/>
      <c r="ED21" s="124">
        <f t="shared" si="17"/>
        <v>0</v>
      </c>
      <c r="EE21" s="27">
        <v>5.29</v>
      </c>
      <c r="EF21" s="37">
        <f t="shared" si="123"/>
        <v>0</v>
      </c>
      <c r="EG21" s="53"/>
      <c r="EH21" s="110">
        <f t="shared" si="73"/>
        <v>0</v>
      </c>
      <c r="EI21" s="128"/>
      <c r="EJ21" s="124">
        <f t="shared" si="18"/>
        <v>0</v>
      </c>
      <c r="EK21" s="27">
        <v>5.29</v>
      </c>
      <c r="EL21" s="37">
        <f t="shared" si="124"/>
        <v>0</v>
      </c>
      <c r="EM21" s="53"/>
      <c r="EN21" s="110">
        <f t="shared" si="75"/>
        <v>0</v>
      </c>
      <c r="EO21" s="128"/>
      <c r="EP21" s="124">
        <f t="shared" si="125"/>
        <v>0</v>
      </c>
      <c r="EQ21" s="27">
        <v>5.38</v>
      </c>
      <c r="ER21" s="37">
        <f t="shared" si="126"/>
        <v>0</v>
      </c>
      <c r="ES21" s="53"/>
      <c r="ET21" s="110">
        <f t="shared" si="77"/>
        <v>0</v>
      </c>
      <c r="EU21" s="128"/>
      <c r="EV21" s="124">
        <f t="shared" si="127"/>
        <v>0</v>
      </c>
      <c r="EW21" s="27">
        <v>5.38</v>
      </c>
      <c r="EX21" s="37">
        <f t="shared" si="128"/>
        <v>0</v>
      </c>
      <c r="EY21" s="53"/>
      <c r="EZ21" s="110">
        <f t="shared" si="79"/>
        <v>0</v>
      </c>
      <c r="FA21" s="128"/>
      <c r="FB21" s="124">
        <f t="shared" si="129"/>
        <v>0</v>
      </c>
      <c r="FC21" s="27">
        <v>5.38</v>
      </c>
      <c r="FD21" s="37">
        <f t="shared" si="130"/>
        <v>0</v>
      </c>
      <c r="FE21" s="53"/>
      <c r="FF21" s="110">
        <f t="shared" si="81"/>
        <v>0</v>
      </c>
      <c r="FG21" s="128"/>
      <c r="FH21" s="124">
        <f t="shared" si="131"/>
        <v>0</v>
      </c>
      <c r="FI21" s="27">
        <v>5.38</v>
      </c>
      <c r="FJ21" s="37">
        <f t="shared" si="132"/>
        <v>0</v>
      </c>
      <c r="FK21" s="53"/>
      <c r="FL21" s="110">
        <f t="shared" si="83"/>
        <v>0</v>
      </c>
      <c r="FM21" s="128"/>
      <c r="FN21" s="124">
        <f t="shared" si="133"/>
        <v>0</v>
      </c>
      <c r="FO21" s="27">
        <v>5.38</v>
      </c>
      <c r="FP21" s="37">
        <f t="shared" si="134"/>
        <v>0</v>
      </c>
      <c r="FQ21" s="53"/>
      <c r="FR21" s="199">
        <f t="shared" si="85"/>
        <v>0</v>
      </c>
      <c r="FS21" s="203"/>
      <c r="FT21" s="201">
        <f t="shared" si="135"/>
        <v>0</v>
      </c>
      <c r="FU21" s="27">
        <v>5.38</v>
      </c>
      <c r="FV21" s="199">
        <f t="shared" si="136"/>
        <v>0</v>
      </c>
      <c r="FW21" s="200"/>
      <c r="FX21" s="199">
        <f t="shared" si="87"/>
        <v>0</v>
      </c>
      <c r="FY21" s="203"/>
      <c r="FZ21" s="201">
        <f t="shared" si="137"/>
        <v>0</v>
      </c>
      <c r="GA21" s="27">
        <v>5.56</v>
      </c>
      <c r="GB21" s="199">
        <f t="shared" si="138"/>
        <v>0</v>
      </c>
      <c r="GC21" s="200"/>
      <c r="GD21" s="199">
        <f t="shared" si="27"/>
        <v>0</v>
      </c>
      <c r="GE21" s="203"/>
      <c r="GF21" s="201">
        <f t="shared" si="139"/>
        <v>0</v>
      </c>
      <c r="GG21" s="27">
        <v>5.56</v>
      </c>
      <c r="GH21" s="199">
        <f t="shared" si="140"/>
        <v>0</v>
      </c>
      <c r="GI21" s="200"/>
      <c r="GJ21" s="199">
        <f t="shared" si="89"/>
        <v>0</v>
      </c>
      <c r="GK21" s="203"/>
      <c r="GL21" s="201">
        <f t="shared" si="141"/>
        <v>0</v>
      </c>
      <c r="GM21" s="27">
        <v>5.56</v>
      </c>
      <c r="GN21" s="199">
        <f t="shared" si="142"/>
        <v>0</v>
      </c>
      <c r="GO21" s="200"/>
      <c r="GP21" s="199">
        <f t="shared" si="91"/>
        <v>0</v>
      </c>
      <c r="GQ21" s="203"/>
      <c r="GR21" s="201">
        <f t="shared" si="143"/>
        <v>0</v>
      </c>
      <c r="GS21" s="27">
        <v>5.56</v>
      </c>
      <c r="GT21" s="199">
        <f t="shared" si="144"/>
        <v>0</v>
      </c>
      <c r="GU21" s="200"/>
      <c r="GV21" s="199">
        <f t="shared" si="93"/>
        <v>0</v>
      </c>
    </row>
    <row r="22" spans="1:204" ht="15.6" customHeight="1" x14ac:dyDescent="0.25">
      <c r="A22" s="96" t="s">
        <v>52</v>
      </c>
      <c r="B22" s="5">
        <v>27</v>
      </c>
      <c r="C22" s="23">
        <v>5.84</v>
      </c>
      <c r="D22" s="2"/>
      <c r="E22" s="2"/>
      <c r="F22" s="2"/>
      <c r="G22" s="2"/>
      <c r="H22" s="2"/>
      <c r="I22" s="2"/>
      <c r="J22" s="2"/>
      <c r="K22" s="2"/>
      <c r="L22" s="2"/>
      <c r="M22" s="2">
        <v>1</v>
      </c>
      <c r="N22" s="2">
        <v>1</v>
      </c>
      <c r="O22" s="2">
        <v>3</v>
      </c>
      <c r="P22" s="2">
        <v>3</v>
      </c>
      <c r="Q22" s="2">
        <v>3</v>
      </c>
      <c r="R22" s="2">
        <v>3</v>
      </c>
      <c r="S22" s="2">
        <v>3</v>
      </c>
      <c r="T22" s="2">
        <v>3</v>
      </c>
      <c r="U22" s="2">
        <v>3</v>
      </c>
      <c r="V22" s="2">
        <v>3</v>
      </c>
      <c r="W22" s="2">
        <v>3</v>
      </c>
      <c r="X22" s="2">
        <v>3</v>
      </c>
      <c r="Y22" s="2">
        <v>3</v>
      </c>
      <c r="Z22" s="20">
        <f>Y22-X22</f>
        <v>0</v>
      </c>
      <c r="AA22" s="21">
        <v>4.8099999999999996</v>
      </c>
      <c r="AB22" s="22">
        <f t="shared" ref="AB22" si="145">Z22*AA22</f>
        <v>0</v>
      </c>
      <c r="AC22" s="22"/>
      <c r="AD22" s="23">
        <f>C22+AC22-AB22</f>
        <v>5.84</v>
      </c>
      <c r="AE22" s="49">
        <v>4</v>
      </c>
      <c r="AF22" s="36">
        <f t="shared" si="0"/>
        <v>1</v>
      </c>
      <c r="AG22" s="27">
        <v>4.8099999999999996</v>
      </c>
      <c r="AH22" s="37">
        <f t="shared" si="38"/>
        <v>4.8099999999999996</v>
      </c>
      <c r="AI22" s="53"/>
      <c r="AJ22" s="37">
        <f t="shared" si="39"/>
        <v>1.0300000000000002</v>
      </c>
      <c r="AK22" s="49">
        <v>8</v>
      </c>
      <c r="AL22" s="36">
        <f t="shared" si="1"/>
        <v>4</v>
      </c>
      <c r="AM22" s="27">
        <v>5.04</v>
      </c>
      <c r="AN22" s="37">
        <f t="shared" si="40"/>
        <v>20.16</v>
      </c>
      <c r="AO22" s="53">
        <v>50</v>
      </c>
      <c r="AP22" s="59">
        <f t="shared" si="41"/>
        <v>30.87</v>
      </c>
      <c r="AQ22" s="49">
        <v>11.02</v>
      </c>
      <c r="AR22" s="36">
        <f t="shared" si="2"/>
        <v>3.0199999999999996</v>
      </c>
      <c r="AS22" s="27">
        <v>5.04</v>
      </c>
      <c r="AT22" s="37">
        <f t="shared" si="42"/>
        <v>15.220799999999999</v>
      </c>
      <c r="AU22" s="53"/>
      <c r="AV22" s="110">
        <f t="shared" si="43"/>
        <v>15.649200000000002</v>
      </c>
      <c r="AW22" s="49">
        <v>15</v>
      </c>
      <c r="AX22" s="36">
        <f t="shared" si="3"/>
        <v>3.9800000000000004</v>
      </c>
      <c r="AY22" s="27">
        <v>5.04</v>
      </c>
      <c r="AZ22" s="37">
        <f t="shared" si="109"/>
        <v>20.059200000000001</v>
      </c>
      <c r="BA22" s="53"/>
      <c r="BB22" s="120">
        <f t="shared" si="45"/>
        <v>-4.4099999999999984</v>
      </c>
      <c r="BC22" s="128">
        <v>20</v>
      </c>
      <c r="BD22" s="124">
        <f t="shared" si="4"/>
        <v>5</v>
      </c>
      <c r="BE22" s="27">
        <v>5.04</v>
      </c>
      <c r="BF22" s="37">
        <f t="shared" si="110"/>
        <v>25.2</v>
      </c>
      <c r="BG22" s="53"/>
      <c r="BH22" s="120">
        <f t="shared" si="47"/>
        <v>-29.61</v>
      </c>
      <c r="BI22" s="128">
        <v>25</v>
      </c>
      <c r="BJ22" s="124">
        <f t="shared" si="5"/>
        <v>5</v>
      </c>
      <c r="BK22" s="27">
        <v>5.04</v>
      </c>
      <c r="BL22" s="37">
        <f t="shared" si="111"/>
        <v>25.2</v>
      </c>
      <c r="BM22" s="53"/>
      <c r="BN22" s="58">
        <f t="shared" si="49"/>
        <v>-54.81</v>
      </c>
      <c r="BO22" s="128">
        <v>25</v>
      </c>
      <c r="BP22" s="124">
        <f t="shared" si="6"/>
        <v>0</v>
      </c>
      <c r="BQ22" s="27">
        <v>5.04</v>
      </c>
      <c r="BR22" s="37">
        <f t="shared" si="112"/>
        <v>0</v>
      </c>
      <c r="BS22" s="53"/>
      <c r="BT22" s="58">
        <f t="shared" si="51"/>
        <v>-54.81</v>
      </c>
      <c r="BU22" s="128">
        <v>38</v>
      </c>
      <c r="BV22" s="124">
        <f t="shared" si="7"/>
        <v>13</v>
      </c>
      <c r="BW22" s="27">
        <v>5.04</v>
      </c>
      <c r="BX22" s="37">
        <f t="shared" si="113"/>
        <v>65.52</v>
      </c>
      <c r="BY22" s="53"/>
      <c r="BZ22" s="58">
        <f t="shared" si="53"/>
        <v>-120.33</v>
      </c>
      <c r="CA22" s="128">
        <v>44</v>
      </c>
      <c r="CB22" s="124">
        <f t="shared" si="8"/>
        <v>6</v>
      </c>
      <c r="CC22" s="27">
        <v>5.04</v>
      </c>
      <c r="CD22" s="37">
        <f t="shared" si="114"/>
        <v>30.240000000000002</v>
      </c>
      <c r="CE22" s="53">
        <v>200</v>
      </c>
      <c r="CF22" s="110">
        <f t="shared" si="55"/>
        <v>49.429999999999993</v>
      </c>
      <c r="CG22" s="128">
        <v>44</v>
      </c>
      <c r="CH22" s="124">
        <f t="shared" si="9"/>
        <v>0</v>
      </c>
      <c r="CI22" s="27">
        <v>5.04</v>
      </c>
      <c r="CJ22" s="37">
        <f t="shared" si="115"/>
        <v>0</v>
      </c>
      <c r="CK22" s="53"/>
      <c r="CL22" s="110">
        <f t="shared" si="57"/>
        <v>49.429999999999993</v>
      </c>
      <c r="CM22" s="128">
        <v>54</v>
      </c>
      <c r="CN22" s="124">
        <f t="shared" si="10"/>
        <v>10</v>
      </c>
      <c r="CO22" s="27">
        <v>5.04</v>
      </c>
      <c r="CP22" s="37">
        <f t="shared" si="116"/>
        <v>50.4</v>
      </c>
      <c r="CQ22" s="53"/>
      <c r="CR22" s="58">
        <f t="shared" si="59"/>
        <v>-0.97000000000000597</v>
      </c>
      <c r="CS22" s="128">
        <v>59</v>
      </c>
      <c r="CT22" s="124">
        <f t="shared" si="11"/>
        <v>5</v>
      </c>
      <c r="CU22" s="27">
        <v>5.04</v>
      </c>
      <c r="CV22" s="37">
        <f t="shared" si="117"/>
        <v>25.2</v>
      </c>
      <c r="CW22" s="53"/>
      <c r="CX22" s="58">
        <f t="shared" si="61"/>
        <v>-26.170000000000005</v>
      </c>
      <c r="CY22" s="128">
        <v>65</v>
      </c>
      <c r="CZ22" s="124">
        <f t="shared" si="12"/>
        <v>6</v>
      </c>
      <c r="DA22" s="27">
        <v>5.04</v>
      </c>
      <c r="DB22" s="37">
        <f t="shared" si="118"/>
        <v>30.240000000000002</v>
      </c>
      <c r="DC22" s="53">
        <v>50</v>
      </c>
      <c r="DD22" s="58">
        <f t="shared" si="63"/>
        <v>-6.4100000000000072</v>
      </c>
      <c r="DE22" s="128">
        <v>71</v>
      </c>
      <c r="DF22" s="124">
        <f t="shared" si="13"/>
        <v>6</v>
      </c>
      <c r="DG22" s="27">
        <v>5.29</v>
      </c>
      <c r="DH22" s="37">
        <f t="shared" si="119"/>
        <v>31.740000000000002</v>
      </c>
      <c r="DI22" s="53">
        <v>100</v>
      </c>
      <c r="DJ22" s="110">
        <f t="shared" si="65"/>
        <v>61.84999999999998</v>
      </c>
      <c r="DK22" s="128">
        <v>80</v>
      </c>
      <c r="DL22" s="124">
        <f t="shared" si="14"/>
        <v>9</v>
      </c>
      <c r="DM22" s="27">
        <v>5.29</v>
      </c>
      <c r="DN22" s="37">
        <f t="shared" si="120"/>
        <v>47.61</v>
      </c>
      <c r="DO22" s="53"/>
      <c r="DP22" s="110">
        <f t="shared" si="67"/>
        <v>14.239999999999981</v>
      </c>
      <c r="DQ22" s="128">
        <v>86</v>
      </c>
      <c r="DR22" s="124">
        <f t="shared" si="15"/>
        <v>6</v>
      </c>
      <c r="DS22" s="27">
        <v>5.29</v>
      </c>
      <c r="DT22" s="37">
        <f t="shared" si="121"/>
        <v>31.740000000000002</v>
      </c>
      <c r="DU22" s="53"/>
      <c r="DV22" s="58">
        <f t="shared" si="69"/>
        <v>-17.500000000000021</v>
      </c>
      <c r="DW22" s="128">
        <v>96</v>
      </c>
      <c r="DX22" s="124">
        <f t="shared" si="16"/>
        <v>10</v>
      </c>
      <c r="DY22" s="27">
        <v>5.29</v>
      </c>
      <c r="DZ22" s="37">
        <f t="shared" si="122"/>
        <v>52.9</v>
      </c>
      <c r="EA22" s="53"/>
      <c r="EB22" s="58">
        <f t="shared" si="71"/>
        <v>-70.40000000000002</v>
      </c>
      <c r="EC22" s="128">
        <v>96</v>
      </c>
      <c r="ED22" s="124">
        <f t="shared" si="17"/>
        <v>0</v>
      </c>
      <c r="EE22" s="27">
        <v>5.29</v>
      </c>
      <c r="EF22" s="37">
        <f t="shared" si="123"/>
        <v>0</v>
      </c>
      <c r="EG22" s="53">
        <v>200</v>
      </c>
      <c r="EH22" s="110">
        <f t="shared" si="73"/>
        <v>129.59999999999997</v>
      </c>
      <c r="EI22" s="128">
        <v>112</v>
      </c>
      <c r="EJ22" s="124">
        <f t="shared" si="18"/>
        <v>16</v>
      </c>
      <c r="EK22" s="27">
        <v>5.29</v>
      </c>
      <c r="EL22" s="37">
        <f t="shared" si="124"/>
        <v>84.64</v>
      </c>
      <c r="EM22" s="53"/>
      <c r="EN22" s="110">
        <f t="shared" si="75"/>
        <v>44.959999999999965</v>
      </c>
      <c r="EO22" s="128">
        <v>112</v>
      </c>
      <c r="EP22" s="124">
        <f t="shared" si="125"/>
        <v>0</v>
      </c>
      <c r="EQ22" s="27">
        <v>5.38</v>
      </c>
      <c r="ER22" s="37">
        <f t="shared" si="126"/>
        <v>0</v>
      </c>
      <c r="ES22" s="53"/>
      <c r="ET22" s="110">
        <f t="shared" si="77"/>
        <v>44.959999999999965</v>
      </c>
      <c r="EU22" s="128">
        <v>112</v>
      </c>
      <c r="EV22" s="124">
        <f t="shared" si="127"/>
        <v>0</v>
      </c>
      <c r="EW22" s="27">
        <v>5.38</v>
      </c>
      <c r="EX22" s="37">
        <f t="shared" si="128"/>
        <v>0</v>
      </c>
      <c r="EY22" s="53"/>
      <c r="EZ22" s="110">
        <f t="shared" si="79"/>
        <v>44.959999999999965</v>
      </c>
      <c r="FA22" s="128">
        <v>128</v>
      </c>
      <c r="FB22" s="124">
        <f t="shared" si="129"/>
        <v>16</v>
      </c>
      <c r="FC22" s="27">
        <v>5.38</v>
      </c>
      <c r="FD22" s="37">
        <f t="shared" si="130"/>
        <v>86.08</v>
      </c>
      <c r="FE22" s="53"/>
      <c r="FF22" s="58">
        <f t="shared" si="81"/>
        <v>-41.120000000000033</v>
      </c>
      <c r="FG22" s="128">
        <v>128</v>
      </c>
      <c r="FH22" s="124">
        <f t="shared" si="131"/>
        <v>0</v>
      </c>
      <c r="FI22" s="27">
        <v>5.38</v>
      </c>
      <c r="FJ22" s="37">
        <f t="shared" si="132"/>
        <v>0</v>
      </c>
      <c r="FK22" s="53">
        <v>300</v>
      </c>
      <c r="FL22" s="110">
        <f t="shared" si="83"/>
        <v>258.88</v>
      </c>
      <c r="FM22" s="128">
        <v>151</v>
      </c>
      <c r="FN22" s="124">
        <f t="shared" si="133"/>
        <v>23</v>
      </c>
      <c r="FO22" s="27">
        <v>5.38</v>
      </c>
      <c r="FP22" s="37">
        <f t="shared" si="134"/>
        <v>123.74</v>
      </c>
      <c r="FQ22" s="53"/>
      <c r="FR22" s="110">
        <f t="shared" si="85"/>
        <v>135.13999999999999</v>
      </c>
      <c r="FS22" s="128">
        <v>157</v>
      </c>
      <c r="FT22" s="124">
        <f t="shared" si="135"/>
        <v>6</v>
      </c>
      <c r="FU22" s="27">
        <v>5.38</v>
      </c>
      <c r="FV22" s="37">
        <f t="shared" si="136"/>
        <v>32.28</v>
      </c>
      <c r="FW22" s="53"/>
      <c r="FX22" s="110">
        <f t="shared" si="87"/>
        <v>102.85999999999999</v>
      </c>
      <c r="FY22" s="128">
        <v>171</v>
      </c>
      <c r="FZ22" s="124">
        <f t="shared" si="137"/>
        <v>14</v>
      </c>
      <c r="GA22" s="27">
        <v>5.56</v>
      </c>
      <c r="GB22" s="37">
        <f t="shared" si="138"/>
        <v>77.839999999999989</v>
      </c>
      <c r="GC22" s="53"/>
      <c r="GD22" s="110">
        <f t="shared" si="27"/>
        <v>25.019999999999996</v>
      </c>
      <c r="GE22" s="128">
        <v>179</v>
      </c>
      <c r="GF22" s="124">
        <f t="shared" si="139"/>
        <v>8</v>
      </c>
      <c r="GG22" s="27">
        <v>5.56</v>
      </c>
      <c r="GH22" s="37">
        <f t="shared" si="140"/>
        <v>44.48</v>
      </c>
      <c r="GI22" s="53"/>
      <c r="GJ22" s="58">
        <f t="shared" si="89"/>
        <v>-19.46</v>
      </c>
      <c r="GK22" s="128">
        <v>181</v>
      </c>
      <c r="GL22" s="124">
        <f t="shared" si="141"/>
        <v>2</v>
      </c>
      <c r="GM22" s="27">
        <v>5.56</v>
      </c>
      <c r="GN22" s="37">
        <f t="shared" si="142"/>
        <v>11.12</v>
      </c>
      <c r="GO22" s="53">
        <v>100</v>
      </c>
      <c r="GP22" s="110">
        <f t="shared" si="91"/>
        <v>69.419999999999987</v>
      </c>
      <c r="GQ22" s="128">
        <v>197</v>
      </c>
      <c r="GR22" s="124">
        <f t="shared" si="143"/>
        <v>16</v>
      </c>
      <c r="GS22" s="27">
        <v>5.56</v>
      </c>
      <c r="GT22" s="37">
        <f t="shared" si="144"/>
        <v>88.96</v>
      </c>
      <c r="GU22" s="53"/>
      <c r="GV22" s="58">
        <f t="shared" si="93"/>
        <v>-19.540000000000006</v>
      </c>
    </row>
    <row r="23" spans="1:204" ht="15.6" customHeight="1" x14ac:dyDescent="0.25">
      <c r="A23" s="96" t="s">
        <v>53</v>
      </c>
      <c r="B23" s="5">
        <v>28</v>
      </c>
      <c r="C23" s="17">
        <v>-3334.08</v>
      </c>
      <c r="D23" s="2">
        <v>2</v>
      </c>
      <c r="E23" s="2">
        <v>2</v>
      </c>
      <c r="F23" s="2">
        <v>2</v>
      </c>
      <c r="G23" s="2">
        <v>2</v>
      </c>
      <c r="H23" s="2">
        <v>2</v>
      </c>
      <c r="I23" s="2">
        <v>2</v>
      </c>
      <c r="J23" s="2">
        <v>2</v>
      </c>
      <c r="K23" s="2">
        <v>2</v>
      </c>
      <c r="L23" s="2">
        <v>2</v>
      </c>
      <c r="M23" s="2">
        <v>2</v>
      </c>
      <c r="N23" s="2">
        <v>8</v>
      </c>
      <c r="O23" s="2">
        <v>50</v>
      </c>
      <c r="P23" s="2">
        <v>50</v>
      </c>
      <c r="Q23" s="2">
        <v>65</v>
      </c>
      <c r="R23" s="2">
        <v>620</v>
      </c>
      <c r="S23" s="2">
        <v>640</v>
      </c>
      <c r="T23" s="2">
        <v>660</v>
      </c>
      <c r="U23" s="2">
        <v>948</v>
      </c>
      <c r="V23" s="2">
        <v>1319</v>
      </c>
      <c r="W23" s="2">
        <v>1643</v>
      </c>
      <c r="X23" s="2">
        <v>1904</v>
      </c>
      <c r="Y23" s="2">
        <v>2193</v>
      </c>
      <c r="Z23" s="20">
        <f>Y23-X23</f>
        <v>289</v>
      </c>
      <c r="AA23" s="21">
        <v>4.8099999999999996</v>
      </c>
      <c r="AB23" s="22">
        <f t="shared" si="37"/>
        <v>1390.09</v>
      </c>
      <c r="AC23" s="25">
        <v>2500</v>
      </c>
      <c r="AD23" s="17">
        <f>C23+AC23-AB23</f>
        <v>-2224.17</v>
      </c>
      <c r="AE23" s="49">
        <v>2193</v>
      </c>
      <c r="AF23" s="36">
        <f t="shared" si="0"/>
        <v>0</v>
      </c>
      <c r="AG23" s="27">
        <v>4.8099999999999996</v>
      </c>
      <c r="AH23" s="37">
        <f t="shared" si="38"/>
        <v>0</v>
      </c>
      <c r="AI23" s="53"/>
      <c r="AJ23" s="57">
        <f t="shared" si="39"/>
        <v>-2224.17</v>
      </c>
      <c r="AK23" s="49">
        <v>2308</v>
      </c>
      <c r="AL23" s="36">
        <f t="shared" si="1"/>
        <v>115</v>
      </c>
      <c r="AM23" s="27">
        <v>5.04</v>
      </c>
      <c r="AN23" s="37">
        <f t="shared" si="40"/>
        <v>579.6</v>
      </c>
      <c r="AO23" s="53">
        <v>4700</v>
      </c>
      <c r="AP23" s="59">
        <f t="shared" si="41"/>
        <v>1896.2299999999996</v>
      </c>
      <c r="AQ23" s="49">
        <v>2380.48</v>
      </c>
      <c r="AR23" s="36">
        <f t="shared" si="2"/>
        <v>72.480000000000018</v>
      </c>
      <c r="AS23" s="27">
        <v>5.04</v>
      </c>
      <c r="AT23" s="37">
        <f t="shared" si="42"/>
        <v>365.2992000000001</v>
      </c>
      <c r="AU23" s="53">
        <v>2500</v>
      </c>
      <c r="AV23" s="110">
        <f t="shared" si="43"/>
        <v>4030.9307999999996</v>
      </c>
      <c r="AW23" s="49">
        <v>2457</v>
      </c>
      <c r="AX23" s="36">
        <f t="shared" si="3"/>
        <v>76.519999999999982</v>
      </c>
      <c r="AY23" s="27">
        <v>5.04</v>
      </c>
      <c r="AZ23" s="37">
        <f t="shared" si="109"/>
        <v>385.66079999999994</v>
      </c>
      <c r="BA23" s="53">
        <v>600</v>
      </c>
      <c r="BB23" s="121">
        <f t="shared" si="45"/>
        <v>4245.2699999999995</v>
      </c>
      <c r="BC23" s="128">
        <v>2545</v>
      </c>
      <c r="BD23" s="124">
        <f t="shared" si="4"/>
        <v>88</v>
      </c>
      <c r="BE23" s="27">
        <v>5.04</v>
      </c>
      <c r="BF23" s="37">
        <f t="shared" si="110"/>
        <v>443.52</v>
      </c>
      <c r="BG23" s="53">
        <v>600</v>
      </c>
      <c r="BH23" s="121">
        <f t="shared" si="47"/>
        <v>4401.75</v>
      </c>
      <c r="BI23" s="134">
        <v>2545</v>
      </c>
      <c r="BJ23" s="124">
        <f t="shared" si="5"/>
        <v>0</v>
      </c>
      <c r="BK23" s="27">
        <v>5.04</v>
      </c>
      <c r="BL23" s="37">
        <f t="shared" si="111"/>
        <v>0</v>
      </c>
      <c r="BM23" s="53"/>
      <c r="BN23" s="110">
        <f t="shared" si="49"/>
        <v>4401.75</v>
      </c>
      <c r="BO23" s="128">
        <v>2545</v>
      </c>
      <c r="BP23" s="124">
        <f t="shared" si="6"/>
        <v>0</v>
      </c>
      <c r="BQ23" s="27">
        <v>5.04</v>
      </c>
      <c r="BR23" s="37">
        <f t="shared" si="112"/>
        <v>0</v>
      </c>
      <c r="BS23" s="53"/>
      <c r="BT23" s="110">
        <f t="shared" si="51"/>
        <v>4401.75</v>
      </c>
      <c r="BU23" s="128">
        <v>2545</v>
      </c>
      <c r="BV23" s="124">
        <f t="shared" si="7"/>
        <v>0</v>
      </c>
      <c r="BW23" s="27">
        <v>5.04</v>
      </c>
      <c r="BX23" s="37">
        <f t="shared" si="113"/>
        <v>0</v>
      </c>
      <c r="BY23" s="53"/>
      <c r="BZ23" s="110">
        <f t="shared" si="53"/>
        <v>4401.75</v>
      </c>
      <c r="CA23" s="128">
        <v>3755</v>
      </c>
      <c r="CB23" s="124">
        <f t="shared" si="8"/>
        <v>1210</v>
      </c>
      <c r="CC23" s="27">
        <v>5.04</v>
      </c>
      <c r="CD23" s="37">
        <f t="shared" si="114"/>
        <v>6098.4</v>
      </c>
      <c r="CE23" s="53"/>
      <c r="CF23" s="110">
        <f t="shared" si="55"/>
        <v>-1696.6499999999996</v>
      </c>
      <c r="CG23" s="128">
        <v>3755</v>
      </c>
      <c r="CH23" s="124">
        <f t="shared" si="9"/>
        <v>0</v>
      </c>
      <c r="CI23" s="27">
        <v>5.04</v>
      </c>
      <c r="CJ23" s="37">
        <f t="shared" si="115"/>
        <v>0</v>
      </c>
      <c r="CK23" s="53"/>
      <c r="CL23" s="57">
        <f t="shared" si="57"/>
        <v>-1696.6499999999996</v>
      </c>
      <c r="CM23" s="128">
        <v>4079</v>
      </c>
      <c r="CN23" s="124">
        <f t="shared" si="10"/>
        <v>324</v>
      </c>
      <c r="CO23" s="27">
        <v>5.04</v>
      </c>
      <c r="CP23" s="37">
        <f>CO23*CN23</f>
        <v>1632.96</v>
      </c>
      <c r="CQ23" s="53"/>
      <c r="CR23" s="57">
        <f t="shared" si="59"/>
        <v>-3329.6099999999997</v>
      </c>
      <c r="CS23" s="128">
        <v>4079</v>
      </c>
      <c r="CT23" s="124">
        <f t="shared" si="11"/>
        <v>0</v>
      </c>
      <c r="CU23" s="27">
        <v>5.04</v>
      </c>
      <c r="CV23" s="37">
        <f>CU23*CT23</f>
        <v>0</v>
      </c>
      <c r="CW23" s="53">
        <v>5000</v>
      </c>
      <c r="CX23" s="110">
        <f t="shared" si="61"/>
        <v>1670.3900000000003</v>
      </c>
      <c r="CY23" s="130">
        <v>4079</v>
      </c>
      <c r="CZ23" s="124">
        <f t="shared" si="12"/>
        <v>0</v>
      </c>
      <c r="DA23" s="27">
        <v>5.04</v>
      </c>
      <c r="DB23" s="37">
        <f>DA23*CZ23</f>
        <v>0</v>
      </c>
      <c r="DC23" s="53"/>
      <c r="DD23" s="110">
        <f t="shared" si="63"/>
        <v>1670.3900000000003</v>
      </c>
      <c r="DE23" s="174">
        <v>4079</v>
      </c>
      <c r="DF23" s="126">
        <f t="shared" si="13"/>
        <v>0</v>
      </c>
      <c r="DG23" s="18">
        <v>5.29</v>
      </c>
      <c r="DH23" s="59">
        <f>DG23*DF23</f>
        <v>0</v>
      </c>
      <c r="DI23" s="53"/>
      <c r="DJ23" s="110">
        <f t="shared" si="65"/>
        <v>1670.3900000000003</v>
      </c>
      <c r="DK23" s="174">
        <v>4079</v>
      </c>
      <c r="DL23" s="176">
        <f t="shared" si="14"/>
        <v>0</v>
      </c>
      <c r="DM23" s="18">
        <v>5.29</v>
      </c>
      <c r="DN23" s="59">
        <f>DM23*DL23</f>
        <v>0</v>
      </c>
      <c r="DO23" s="53"/>
      <c r="DP23" s="110">
        <f t="shared" si="67"/>
        <v>1670.3900000000003</v>
      </c>
      <c r="DQ23" s="174">
        <v>4079</v>
      </c>
      <c r="DR23" s="176">
        <f t="shared" si="15"/>
        <v>0</v>
      </c>
      <c r="DS23" s="18">
        <v>5.29</v>
      </c>
      <c r="DT23" s="59">
        <f>DS23*DR23</f>
        <v>0</v>
      </c>
      <c r="DU23" s="53"/>
      <c r="DV23" s="110">
        <f t="shared" si="69"/>
        <v>1670.3900000000003</v>
      </c>
      <c r="DW23" s="174">
        <v>4079</v>
      </c>
      <c r="DX23" s="176">
        <f t="shared" si="16"/>
        <v>0</v>
      </c>
      <c r="DY23" s="18">
        <v>5.29</v>
      </c>
      <c r="DZ23" s="59">
        <f>DY23*DX23</f>
        <v>0</v>
      </c>
      <c r="EA23" s="53"/>
      <c r="EB23" s="110">
        <f t="shared" si="71"/>
        <v>1670.3900000000003</v>
      </c>
      <c r="EC23" s="130">
        <v>4079</v>
      </c>
      <c r="ED23" s="126">
        <f t="shared" si="17"/>
        <v>0</v>
      </c>
      <c r="EE23" s="18">
        <v>5.29</v>
      </c>
      <c r="EF23" s="59">
        <f>EE23*ED23</f>
        <v>0</v>
      </c>
      <c r="EG23" s="53"/>
      <c r="EH23" s="110">
        <f t="shared" si="73"/>
        <v>1670.3900000000003</v>
      </c>
      <c r="EI23" s="130">
        <v>4079</v>
      </c>
      <c r="EJ23" s="126">
        <f t="shared" si="18"/>
        <v>0</v>
      </c>
      <c r="EK23" s="18">
        <v>5.29</v>
      </c>
      <c r="EL23" s="59">
        <f>EK23*EJ23</f>
        <v>0</v>
      </c>
      <c r="EM23" s="53"/>
      <c r="EN23" s="110">
        <f t="shared" si="75"/>
        <v>1670.3900000000003</v>
      </c>
      <c r="EO23" s="130">
        <v>4079</v>
      </c>
      <c r="EP23" s="126">
        <f t="shared" si="125"/>
        <v>0</v>
      </c>
      <c r="EQ23" s="27">
        <v>5.38</v>
      </c>
      <c r="ER23" s="59">
        <f>EQ23*EP23</f>
        <v>0</v>
      </c>
      <c r="ES23" s="53"/>
      <c r="ET23" s="110">
        <f t="shared" si="77"/>
        <v>1670.3900000000003</v>
      </c>
      <c r="EU23" s="130">
        <v>4079</v>
      </c>
      <c r="EV23" s="126">
        <f t="shared" si="127"/>
        <v>0</v>
      </c>
      <c r="EW23" s="27">
        <v>5.38</v>
      </c>
      <c r="EX23" s="59">
        <f>EW23*EV23</f>
        <v>0</v>
      </c>
      <c r="EY23" s="53"/>
      <c r="EZ23" s="110">
        <f t="shared" si="79"/>
        <v>1670.3900000000003</v>
      </c>
      <c r="FA23" s="130">
        <v>4079</v>
      </c>
      <c r="FB23" s="126">
        <f t="shared" si="129"/>
        <v>0</v>
      </c>
      <c r="FC23" s="27">
        <v>5.38</v>
      </c>
      <c r="FD23" s="59">
        <f>FC23*FB23</f>
        <v>0</v>
      </c>
      <c r="FE23" s="53">
        <v>716</v>
      </c>
      <c r="FF23" s="110">
        <f t="shared" si="81"/>
        <v>2386.3900000000003</v>
      </c>
      <c r="FG23" s="130">
        <v>4079</v>
      </c>
      <c r="FH23" s="126">
        <f t="shared" si="131"/>
        <v>0</v>
      </c>
      <c r="FI23" s="27">
        <v>5.38</v>
      </c>
      <c r="FJ23" s="59">
        <f>FI23*FH23</f>
        <v>0</v>
      </c>
      <c r="FK23" s="53"/>
      <c r="FL23" s="110">
        <f t="shared" si="83"/>
        <v>2386.3900000000003</v>
      </c>
      <c r="FM23" s="130">
        <v>3713</v>
      </c>
      <c r="FN23" s="126">
        <f t="shared" si="133"/>
        <v>-366</v>
      </c>
      <c r="FO23" s="27">
        <v>5.38</v>
      </c>
      <c r="FP23" s="59">
        <f>FO23*FN23</f>
        <v>-1969.08</v>
      </c>
      <c r="FQ23" s="53"/>
      <c r="FR23" s="110">
        <f t="shared" si="85"/>
        <v>4355.47</v>
      </c>
      <c r="FS23" s="130">
        <v>3751</v>
      </c>
      <c r="FT23" s="126">
        <f t="shared" si="135"/>
        <v>38</v>
      </c>
      <c r="FU23" s="27">
        <v>5.38</v>
      </c>
      <c r="FV23" s="59">
        <f>FU23*FT23</f>
        <v>204.44</v>
      </c>
      <c r="FW23" s="53"/>
      <c r="FX23" s="110">
        <f t="shared" si="87"/>
        <v>4151.0300000000007</v>
      </c>
      <c r="FY23" s="130">
        <v>3812</v>
      </c>
      <c r="FZ23" s="126">
        <f t="shared" si="137"/>
        <v>61</v>
      </c>
      <c r="GA23" s="27">
        <v>5.56</v>
      </c>
      <c r="GB23" s="59">
        <f>GA23*FZ23</f>
        <v>339.15999999999997</v>
      </c>
      <c r="GC23" s="53"/>
      <c r="GD23" s="110">
        <f t="shared" si="27"/>
        <v>3811.8700000000008</v>
      </c>
      <c r="GE23" s="130">
        <v>3845</v>
      </c>
      <c r="GF23" s="126">
        <f t="shared" si="139"/>
        <v>33</v>
      </c>
      <c r="GG23" s="27">
        <v>5.56</v>
      </c>
      <c r="GH23" s="59">
        <f>GG23*GF23</f>
        <v>183.48</v>
      </c>
      <c r="GI23" s="53"/>
      <c r="GJ23" s="110">
        <f t="shared" si="89"/>
        <v>3628.3900000000008</v>
      </c>
      <c r="GK23" s="130">
        <v>3926</v>
      </c>
      <c r="GL23" s="126">
        <f t="shared" si="141"/>
        <v>81</v>
      </c>
      <c r="GM23" s="27">
        <v>5.56</v>
      </c>
      <c r="GN23" s="59">
        <f>GM23*GL23</f>
        <v>450.35999999999996</v>
      </c>
      <c r="GO23" s="53"/>
      <c r="GP23" s="110">
        <f t="shared" si="91"/>
        <v>3178.0300000000007</v>
      </c>
      <c r="GQ23" s="130">
        <v>4024</v>
      </c>
      <c r="GR23" s="126">
        <f t="shared" si="143"/>
        <v>98</v>
      </c>
      <c r="GS23" s="27">
        <v>5.56</v>
      </c>
      <c r="GT23" s="59">
        <f>GS23*GR23</f>
        <v>544.88</v>
      </c>
      <c r="GU23" s="53"/>
      <c r="GV23" s="110">
        <f t="shared" si="93"/>
        <v>2633.1500000000005</v>
      </c>
    </row>
    <row r="24" spans="1:204" ht="15.6" customHeight="1" x14ac:dyDescent="0.25">
      <c r="A24" s="96" t="s">
        <v>54</v>
      </c>
      <c r="B24" s="5">
        <v>29</v>
      </c>
      <c r="C24" s="24">
        <v>-9.08</v>
      </c>
      <c r="D24" s="2">
        <v>2</v>
      </c>
      <c r="E24" s="2">
        <v>2</v>
      </c>
      <c r="F24" s="2">
        <v>2</v>
      </c>
      <c r="G24" s="2">
        <v>2</v>
      </c>
      <c r="H24" s="2">
        <v>2</v>
      </c>
      <c r="I24" s="2">
        <v>2</v>
      </c>
      <c r="J24" s="2">
        <v>2</v>
      </c>
      <c r="K24" s="2">
        <v>2</v>
      </c>
      <c r="L24" s="2">
        <v>2</v>
      </c>
      <c r="M24" s="2">
        <v>2</v>
      </c>
      <c r="N24" s="2">
        <v>2</v>
      </c>
      <c r="O24" s="2">
        <v>2</v>
      </c>
      <c r="P24" s="2">
        <v>2</v>
      </c>
      <c r="Q24" s="2">
        <v>2</v>
      </c>
      <c r="R24" s="2">
        <v>2</v>
      </c>
      <c r="S24" s="2">
        <v>2</v>
      </c>
      <c r="T24" s="2">
        <v>2</v>
      </c>
      <c r="U24" s="2">
        <v>2</v>
      </c>
      <c r="V24" s="2">
        <v>2</v>
      </c>
      <c r="W24" s="2">
        <v>2</v>
      </c>
      <c r="X24" s="2">
        <v>2</v>
      </c>
      <c r="Y24" s="2">
        <v>2</v>
      </c>
      <c r="Z24" s="20">
        <f>Y24-X24</f>
        <v>0</v>
      </c>
      <c r="AA24" s="21">
        <v>4.8099999999999996</v>
      </c>
      <c r="AB24" s="22">
        <f t="shared" si="37"/>
        <v>0</v>
      </c>
      <c r="AC24" s="22"/>
      <c r="AD24" s="24">
        <f>C24+AC24-AB24</f>
        <v>-9.08</v>
      </c>
      <c r="AE24" s="49">
        <v>2</v>
      </c>
      <c r="AF24" s="36">
        <f t="shared" si="0"/>
        <v>0</v>
      </c>
      <c r="AG24" s="27">
        <v>4.8099999999999996</v>
      </c>
      <c r="AH24" s="37">
        <f t="shared" si="38"/>
        <v>0</v>
      </c>
      <c r="AI24" s="53"/>
      <c r="AJ24" s="58">
        <f t="shared" si="39"/>
        <v>-9.08</v>
      </c>
      <c r="AK24" s="49">
        <v>2</v>
      </c>
      <c r="AL24" s="36">
        <f t="shared" si="1"/>
        <v>0</v>
      </c>
      <c r="AM24" s="27">
        <v>5.04</v>
      </c>
      <c r="AN24" s="37">
        <f t="shared" si="40"/>
        <v>0</v>
      </c>
      <c r="AO24" s="53"/>
      <c r="AP24" s="58">
        <f t="shared" si="41"/>
        <v>-9.08</v>
      </c>
      <c r="AQ24" s="49">
        <v>2</v>
      </c>
      <c r="AR24" s="36">
        <f t="shared" si="2"/>
        <v>0</v>
      </c>
      <c r="AS24" s="27">
        <v>5.04</v>
      </c>
      <c r="AT24" s="37">
        <f t="shared" si="42"/>
        <v>0</v>
      </c>
      <c r="AU24" s="53"/>
      <c r="AV24" s="58">
        <f t="shared" si="43"/>
        <v>-9.08</v>
      </c>
      <c r="AW24" s="49">
        <v>2</v>
      </c>
      <c r="AX24" s="36">
        <f t="shared" si="3"/>
        <v>0</v>
      </c>
      <c r="AY24" s="27">
        <v>5.04</v>
      </c>
      <c r="AZ24" s="37">
        <f t="shared" si="109"/>
        <v>0</v>
      </c>
      <c r="BA24" s="53"/>
      <c r="BB24" s="120">
        <f t="shared" si="45"/>
        <v>-9.08</v>
      </c>
      <c r="BC24" s="128">
        <v>2</v>
      </c>
      <c r="BD24" s="124">
        <f t="shared" si="4"/>
        <v>0</v>
      </c>
      <c r="BE24" s="27">
        <v>5.04</v>
      </c>
      <c r="BF24" s="37">
        <f t="shared" si="110"/>
        <v>0</v>
      </c>
      <c r="BG24" s="53"/>
      <c r="BH24" s="120">
        <f t="shared" si="47"/>
        <v>-9.08</v>
      </c>
      <c r="BI24" s="128">
        <v>2</v>
      </c>
      <c r="BJ24" s="124">
        <f t="shared" si="5"/>
        <v>0</v>
      </c>
      <c r="BK24" s="27">
        <v>5.04</v>
      </c>
      <c r="BL24" s="37">
        <f t="shared" si="111"/>
        <v>0</v>
      </c>
      <c r="BM24" s="53"/>
      <c r="BN24" s="58">
        <f t="shared" si="49"/>
        <v>-9.08</v>
      </c>
      <c r="BO24" s="128">
        <v>2</v>
      </c>
      <c r="BP24" s="124">
        <f t="shared" si="6"/>
        <v>0</v>
      </c>
      <c r="BQ24" s="27">
        <v>5.04</v>
      </c>
      <c r="BR24" s="37">
        <f t="shared" si="112"/>
        <v>0</v>
      </c>
      <c r="BS24" s="53"/>
      <c r="BT24" s="58">
        <f t="shared" si="51"/>
        <v>-9.08</v>
      </c>
      <c r="BU24" s="128">
        <v>2</v>
      </c>
      <c r="BV24" s="124">
        <f t="shared" si="7"/>
        <v>0</v>
      </c>
      <c r="BW24" s="27">
        <v>5.04</v>
      </c>
      <c r="BX24" s="37">
        <f t="shared" si="113"/>
        <v>0</v>
      </c>
      <c r="BY24" s="53"/>
      <c r="BZ24" s="58">
        <f t="shared" si="53"/>
        <v>-9.08</v>
      </c>
      <c r="CA24" s="128">
        <v>2</v>
      </c>
      <c r="CB24" s="124">
        <f t="shared" si="8"/>
        <v>0</v>
      </c>
      <c r="CC24" s="27">
        <v>5.04</v>
      </c>
      <c r="CD24" s="37">
        <f t="shared" si="114"/>
        <v>0</v>
      </c>
      <c r="CE24" s="53"/>
      <c r="CF24" s="58">
        <f t="shared" si="55"/>
        <v>-9.08</v>
      </c>
      <c r="CG24" s="128">
        <v>2</v>
      </c>
      <c r="CH24" s="124">
        <f t="shared" si="9"/>
        <v>0</v>
      </c>
      <c r="CI24" s="27">
        <v>5.04</v>
      </c>
      <c r="CJ24" s="37">
        <f t="shared" si="115"/>
        <v>0</v>
      </c>
      <c r="CK24" s="53"/>
      <c r="CL24" s="58">
        <f t="shared" si="57"/>
        <v>-9.08</v>
      </c>
      <c r="CM24" s="128">
        <v>2</v>
      </c>
      <c r="CN24" s="124">
        <f t="shared" si="10"/>
        <v>0</v>
      </c>
      <c r="CO24" s="27">
        <v>5.04</v>
      </c>
      <c r="CP24" s="37">
        <f t="shared" si="116"/>
        <v>0</v>
      </c>
      <c r="CQ24" s="53"/>
      <c r="CR24" s="58">
        <f t="shared" si="59"/>
        <v>-9.08</v>
      </c>
      <c r="CS24" s="128">
        <v>2</v>
      </c>
      <c r="CT24" s="124">
        <f t="shared" si="11"/>
        <v>0</v>
      </c>
      <c r="CU24" s="27">
        <v>5.04</v>
      </c>
      <c r="CV24" s="37">
        <f t="shared" ref="CV24:CV69" si="146">CU24*CT24</f>
        <v>0</v>
      </c>
      <c r="CW24" s="53"/>
      <c r="CX24" s="58">
        <f t="shared" si="61"/>
        <v>-9.08</v>
      </c>
      <c r="CY24" s="128">
        <v>2</v>
      </c>
      <c r="CZ24" s="124">
        <f t="shared" si="12"/>
        <v>0</v>
      </c>
      <c r="DA24" s="27">
        <v>5.04</v>
      </c>
      <c r="DB24" s="37">
        <f t="shared" ref="DB24:DB69" si="147">DA24*CZ24</f>
        <v>0</v>
      </c>
      <c r="DC24" s="53"/>
      <c r="DD24" s="58">
        <f t="shared" si="63"/>
        <v>-9.08</v>
      </c>
      <c r="DE24" s="128">
        <v>2</v>
      </c>
      <c r="DF24" s="124">
        <f t="shared" si="13"/>
        <v>0</v>
      </c>
      <c r="DG24" s="27">
        <v>5.29</v>
      </c>
      <c r="DH24" s="37">
        <f t="shared" ref="DH24:DH28" si="148">DG24*DF24</f>
        <v>0</v>
      </c>
      <c r="DI24" s="53"/>
      <c r="DJ24" s="58">
        <f t="shared" si="65"/>
        <v>-9.08</v>
      </c>
      <c r="DK24" s="128">
        <v>2</v>
      </c>
      <c r="DL24" s="124">
        <f t="shared" si="14"/>
        <v>0</v>
      </c>
      <c r="DM24" s="27">
        <v>5.29</v>
      </c>
      <c r="DN24" s="37">
        <f t="shared" ref="DN24:DN27" si="149">DM24*DL24</f>
        <v>0</v>
      </c>
      <c r="DO24" s="53"/>
      <c r="DP24" s="58">
        <f t="shared" si="67"/>
        <v>-9.08</v>
      </c>
      <c r="DQ24" s="128">
        <v>2</v>
      </c>
      <c r="DR24" s="124">
        <f t="shared" si="15"/>
        <v>0</v>
      </c>
      <c r="DS24" s="27">
        <v>5.29</v>
      </c>
      <c r="DT24" s="37">
        <f t="shared" ref="DT24:DT28" si="150">DS24*DR24</f>
        <v>0</v>
      </c>
      <c r="DU24" s="53"/>
      <c r="DV24" s="58">
        <f t="shared" si="69"/>
        <v>-9.08</v>
      </c>
      <c r="DW24" s="128">
        <v>2</v>
      </c>
      <c r="DX24" s="124">
        <f t="shared" si="16"/>
        <v>0</v>
      </c>
      <c r="DY24" s="27">
        <v>5.29</v>
      </c>
      <c r="DZ24" s="37">
        <f t="shared" ref="DZ24:DZ28" si="151">DY24*DX24</f>
        <v>0</v>
      </c>
      <c r="EA24" s="53"/>
      <c r="EB24" s="58">
        <f t="shared" si="71"/>
        <v>-9.08</v>
      </c>
      <c r="EC24" s="128">
        <v>2</v>
      </c>
      <c r="ED24" s="124">
        <f t="shared" si="17"/>
        <v>0</v>
      </c>
      <c r="EE24" s="27">
        <v>5.29</v>
      </c>
      <c r="EF24" s="37">
        <f t="shared" ref="EF24:EF28" si="152">EE24*ED24</f>
        <v>0</v>
      </c>
      <c r="EG24" s="53"/>
      <c r="EH24" s="58">
        <f t="shared" si="73"/>
        <v>-9.08</v>
      </c>
      <c r="EI24" s="128">
        <v>2</v>
      </c>
      <c r="EJ24" s="124">
        <f t="shared" si="18"/>
        <v>0</v>
      </c>
      <c r="EK24" s="27">
        <v>5.29</v>
      </c>
      <c r="EL24" s="37">
        <f t="shared" ref="EL24:EL28" si="153">EK24*EJ24</f>
        <v>0</v>
      </c>
      <c r="EM24" s="53"/>
      <c r="EN24" s="58">
        <f t="shared" si="75"/>
        <v>-9.08</v>
      </c>
      <c r="EO24" s="128">
        <v>2</v>
      </c>
      <c r="EP24" s="124">
        <f t="shared" si="125"/>
        <v>0</v>
      </c>
      <c r="EQ24" s="27">
        <v>5.38</v>
      </c>
      <c r="ER24" s="37">
        <f t="shared" ref="ER24:ER28" si="154">EQ24*EP24</f>
        <v>0</v>
      </c>
      <c r="ES24" s="53"/>
      <c r="ET24" s="58">
        <f t="shared" si="77"/>
        <v>-9.08</v>
      </c>
      <c r="EU24" s="128">
        <v>2</v>
      </c>
      <c r="EV24" s="124">
        <f t="shared" si="127"/>
        <v>0</v>
      </c>
      <c r="EW24" s="27">
        <v>5.38</v>
      </c>
      <c r="EX24" s="37">
        <f t="shared" ref="EX24:EX28" si="155">EW24*EV24</f>
        <v>0</v>
      </c>
      <c r="EY24" s="53"/>
      <c r="EZ24" s="58">
        <f t="shared" si="79"/>
        <v>-9.08</v>
      </c>
      <c r="FA24" s="128">
        <v>2</v>
      </c>
      <c r="FB24" s="124">
        <f t="shared" si="129"/>
        <v>0</v>
      </c>
      <c r="FC24" s="27">
        <v>5.38</v>
      </c>
      <c r="FD24" s="37">
        <f t="shared" ref="FD24:FD28" si="156">FC24*FB24</f>
        <v>0</v>
      </c>
      <c r="FE24" s="53"/>
      <c r="FF24" s="58">
        <f t="shared" si="81"/>
        <v>-9.08</v>
      </c>
      <c r="FG24" s="128">
        <v>2</v>
      </c>
      <c r="FH24" s="124">
        <f t="shared" si="131"/>
        <v>0</v>
      </c>
      <c r="FI24" s="27">
        <v>5.38</v>
      </c>
      <c r="FJ24" s="37">
        <f t="shared" ref="FJ24:FJ28" si="157">FI24*FH24</f>
        <v>0</v>
      </c>
      <c r="FK24" s="53"/>
      <c r="FL24" s="58">
        <f t="shared" si="83"/>
        <v>-9.08</v>
      </c>
      <c r="FM24" s="128">
        <v>2</v>
      </c>
      <c r="FN24" s="124">
        <f t="shared" si="133"/>
        <v>0</v>
      </c>
      <c r="FO24" s="27">
        <v>5.38</v>
      </c>
      <c r="FP24" s="37">
        <f t="shared" ref="FP24:FP28" si="158">FO24*FN24</f>
        <v>0</v>
      </c>
      <c r="FQ24" s="53"/>
      <c r="FR24" s="58">
        <f t="shared" si="85"/>
        <v>-9.08</v>
      </c>
      <c r="FS24" s="128">
        <v>3</v>
      </c>
      <c r="FT24" s="124">
        <f t="shared" si="135"/>
        <v>1</v>
      </c>
      <c r="FU24" s="27">
        <v>5.38</v>
      </c>
      <c r="FV24" s="37">
        <f t="shared" ref="FV24:FV28" si="159">FU24*FT24</f>
        <v>5.38</v>
      </c>
      <c r="FW24" s="53"/>
      <c r="FX24" s="58">
        <f t="shared" si="87"/>
        <v>-14.46</v>
      </c>
      <c r="FY24" s="128">
        <v>333</v>
      </c>
      <c r="FZ24" s="124">
        <f t="shared" si="137"/>
        <v>330</v>
      </c>
      <c r="GA24" s="27">
        <v>5.56</v>
      </c>
      <c r="GB24" s="37">
        <f t="shared" ref="GB24:GB28" si="160">GA24*FZ24</f>
        <v>1834.8</v>
      </c>
      <c r="GC24" s="53"/>
      <c r="GD24" s="57">
        <f t="shared" si="27"/>
        <v>-1849.26</v>
      </c>
      <c r="GE24" s="128">
        <v>370</v>
      </c>
      <c r="GF24" s="124">
        <f t="shared" si="139"/>
        <v>37</v>
      </c>
      <c r="GG24" s="27">
        <v>5.56</v>
      </c>
      <c r="GH24" s="37">
        <f t="shared" ref="GH24:GH28" si="161">GG24*GF24</f>
        <v>205.72</v>
      </c>
      <c r="GI24" s="53"/>
      <c r="GJ24" s="57">
        <f t="shared" si="89"/>
        <v>-2054.98</v>
      </c>
      <c r="GK24" s="128">
        <v>370</v>
      </c>
      <c r="GL24" s="124">
        <f t="shared" si="141"/>
        <v>0</v>
      </c>
      <c r="GM24" s="27">
        <v>5.56</v>
      </c>
      <c r="GN24" s="37">
        <f t="shared" ref="GN24:GN28" si="162">GM24*GL24</f>
        <v>0</v>
      </c>
      <c r="GO24" s="53"/>
      <c r="GP24" s="57">
        <f t="shared" si="91"/>
        <v>-2054.98</v>
      </c>
      <c r="GQ24" s="128">
        <v>372</v>
      </c>
      <c r="GR24" s="124">
        <f t="shared" si="143"/>
        <v>2</v>
      </c>
      <c r="GS24" s="27">
        <v>5.56</v>
      </c>
      <c r="GT24" s="37">
        <f t="shared" ref="GT24:GT28" si="163">GS24*GR24</f>
        <v>11.12</v>
      </c>
      <c r="GU24" s="53"/>
      <c r="GV24" s="57">
        <f t="shared" si="93"/>
        <v>-2066.1</v>
      </c>
    </row>
    <row r="25" spans="1:204" ht="15.6" customHeight="1" x14ac:dyDescent="0.25">
      <c r="A25" s="96" t="s">
        <v>55</v>
      </c>
      <c r="B25" s="5">
        <v>30</v>
      </c>
      <c r="C25" s="24">
        <v>-13.62</v>
      </c>
      <c r="D25" s="2"/>
      <c r="E25" s="2">
        <v>2</v>
      </c>
      <c r="F25" s="2">
        <v>2</v>
      </c>
      <c r="G25" s="2">
        <v>2</v>
      </c>
      <c r="H25" s="2">
        <v>3</v>
      </c>
      <c r="I25" s="2">
        <v>3</v>
      </c>
      <c r="J25" s="2">
        <v>3</v>
      </c>
      <c r="K25" s="2">
        <v>3</v>
      </c>
      <c r="L25" s="2">
        <v>3</v>
      </c>
      <c r="M25" s="2">
        <v>3</v>
      </c>
      <c r="N25" s="2">
        <v>3</v>
      </c>
      <c r="O25" s="2">
        <v>3</v>
      </c>
      <c r="P25" s="2">
        <v>3</v>
      </c>
      <c r="Q25" s="2">
        <v>3</v>
      </c>
      <c r="R25" s="2">
        <v>3</v>
      </c>
      <c r="S25" s="2">
        <v>3</v>
      </c>
      <c r="T25" s="2">
        <v>3</v>
      </c>
      <c r="U25" s="2">
        <v>3</v>
      </c>
      <c r="V25" s="2">
        <v>3</v>
      </c>
      <c r="W25" s="2">
        <v>3</v>
      </c>
      <c r="X25" s="2">
        <v>3</v>
      </c>
      <c r="Y25" s="2">
        <v>3</v>
      </c>
      <c r="Z25" s="20">
        <f>Y25-X25</f>
        <v>0</v>
      </c>
      <c r="AA25" s="21">
        <v>4.8099999999999996</v>
      </c>
      <c r="AB25" s="22">
        <f t="shared" si="37"/>
        <v>0</v>
      </c>
      <c r="AC25" s="22"/>
      <c r="AD25" s="24">
        <f>C25+AC25-AB25</f>
        <v>-13.62</v>
      </c>
      <c r="AE25" s="49">
        <v>3</v>
      </c>
      <c r="AF25" s="36">
        <f t="shared" si="0"/>
        <v>0</v>
      </c>
      <c r="AG25" s="27">
        <v>4.8099999999999996</v>
      </c>
      <c r="AH25" s="37">
        <f t="shared" si="38"/>
        <v>0</v>
      </c>
      <c r="AI25" s="53"/>
      <c r="AJ25" s="58">
        <f t="shared" si="39"/>
        <v>-13.62</v>
      </c>
      <c r="AK25" s="49">
        <v>3</v>
      </c>
      <c r="AL25" s="36">
        <f t="shared" si="1"/>
        <v>0</v>
      </c>
      <c r="AM25" s="27">
        <v>5.04</v>
      </c>
      <c r="AN25" s="37">
        <f t="shared" si="40"/>
        <v>0</v>
      </c>
      <c r="AO25" s="53"/>
      <c r="AP25" s="58">
        <f t="shared" si="41"/>
        <v>-13.62</v>
      </c>
      <c r="AQ25" s="49">
        <v>3</v>
      </c>
      <c r="AR25" s="36">
        <f t="shared" si="2"/>
        <v>0</v>
      </c>
      <c r="AS25" s="27">
        <v>5.04</v>
      </c>
      <c r="AT25" s="37">
        <f t="shared" si="42"/>
        <v>0</v>
      </c>
      <c r="AU25" s="53"/>
      <c r="AV25" s="58">
        <f t="shared" si="43"/>
        <v>-13.62</v>
      </c>
      <c r="AW25" s="49">
        <v>3</v>
      </c>
      <c r="AX25" s="36">
        <f t="shared" si="3"/>
        <v>0</v>
      </c>
      <c r="AY25" s="27">
        <v>5.04</v>
      </c>
      <c r="AZ25" s="37">
        <f t="shared" si="109"/>
        <v>0</v>
      </c>
      <c r="BA25" s="53"/>
      <c r="BB25" s="120">
        <f t="shared" si="45"/>
        <v>-13.62</v>
      </c>
      <c r="BC25" s="128">
        <v>3</v>
      </c>
      <c r="BD25" s="124">
        <f t="shared" si="4"/>
        <v>0</v>
      </c>
      <c r="BE25" s="27">
        <v>5.04</v>
      </c>
      <c r="BF25" s="37">
        <f t="shared" si="110"/>
        <v>0</v>
      </c>
      <c r="BG25" s="53"/>
      <c r="BH25" s="120">
        <f t="shared" si="47"/>
        <v>-13.62</v>
      </c>
      <c r="BI25" s="128">
        <v>3</v>
      </c>
      <c r="BJ25" s="124">
        <f t="shared" si="5"/>
        <v>0</v>
      </c>
      <c r="BK25" s="27">
        <v>5.04</v>
      </c>
      <c r="BL25" s="37">
        <f t="shared" si="111"/>
        <v>0</v>
      </c>
      <c r="BM25" s="53"/>
      <c r="BN25" s="58">
        <f t="shared" si="49"/>
        <v>-13.62</v>
      </c>
      <c r="BO25" s="128">
        <v>3</v>
      </c>
      <c r="BP25" s="124">
        <f t="shared" si="6"/>
        <v>0</v>
      </c>
      <c r="BQ25" s="27">
        <v>5.04</v>
      </c>
      <c r="BR25" s="37">
        <f t="shared" si="112"/>
        <v>0</v>
      </c>
      <c r="BS25" s="53"/>
      <c r="BT25" s="58">
        <f t="shared" si="51"/>
        <v>-13.62</v>
      </c>
      <c r="BU25" s="128">
        <v>3</v>
      </c>
      <c r="BV25" s="124">
        <f t="shared" si="7"/>
        <v>0</v>
      </c>
      <c r="BW25" s="27">
        <v>5.04</v>
      </c>
      <c r="BX25" s="37">
        <f t="shared" si="113"/>
        <v>0</v>
      </c>
      <c r="BY25" s="53"/>
      <c r="BZ25" s="58">
        <f t="shared" si="53"/>
        <v>-13.62</v>
      </c>
      <c r="CA25" s="128">
        <v>3</v>
      </c>
      <c r="CB25" s="124">
        <f t="shared" si="8"/>
        <v>0</v>
      </c>
      <c r="CC25" s="27">
        <v>5.04</v>
      </c>
      <c r="CD25" s="37">
        <f t="shared" si="114"/>
        <v>0</v>
      </c>
      <c r="CE25" s="53"/>
      <c r="CF25" s="58">
        <f t="shared" si="55"/>
        <v>-13.62</v>
      </c>
      <c r="CG25" s="128">
        <v>3</v>
      </c>
      <c r="CH25" s="124">
        <f t="shared" si="9"/>
        <v>0</v>
      </c>
      <c r="CI25" s="27">
        <v>5.04</v>
      </c>
      <c r="CJ25" s="37">
        <f t="shared" si="115"/>
        <v>0</v>
      </c>
      <c r="CK25" s="53"/>
      <c r="CL25" s="58">
        <f t="shared" si="57"/>
        <v>-13.62</v>
      </c>
      <c r="CM25" s="128">
        <v>3</v>
      </c>
      <c r="CN25" s="124">
        <f t="shared" si="10"/>
        <v>0</v>
      </c>
      <c r="CO25" s="27">
        <v>5.04</v>
      </c>
      <c r="CP25" s="37">
        <f t="shared" si="116"/>
        <v>0</v>
      </c>
      <c r="CQ25" s="53"/>
      <c r="CR25" s="58">
        <f t="shared" si="59"/>
        <v>-13.62</v>
      </c>
      <c r="CS25" s="128">
        <v>85</v>
      </c>
      <c r="CT25" s="124">
        <f t="shared" si="11"/>
        <v>82</v>
      </c>
      <c r="CU25" s="27">
        <v>5.04</v>
      </c>
      <c r="CV25" s="37">
        <f t="shared" si="146"/>
        <v>413.28000000000003</v>
      </c>
      <c r="CW25" s="53"/>
      <c r="CX25" s="58">
        <f t="shared" si="61"/>
        <v>-426.90000000000003</v>
      </c>
      <c r="CY25" s="128">
        <v>250</v>
      </c>
      <c r="CZ25" s="124">
        <f t="shared" si="12"/>
        <v>165</v>
      </c>
      <c r="DA25" s="27">
        <v>5.04</v>
      </c>
      <c r="DB25" s="37">
        <f t="shared" si="147"/>
        <v>831.6</v>
      </c>
      <c r="DC25" s="53"/>
      <c r="DD25" s="58">
        <f t="shared" si="63"/>
        <v>-1258.5</v>
      </c>
      <c r="DE25" s="128">
        <v>365</v>
      </c>
      <c r="DF25" s="124">
        <f t="shared" si="13"/>
        <v>115</v>
      </c>
      <c r="DG25" s="27">
        <v>5.29</v>
      </c>
      <c r="DH25" s="37">
        <f t="shared" si="148"/>
        <v>608.35</v>
      </c>
      <c r="DI25" s="53">
        <v>1300</v>
      </c>
      <c r="DJ25" s="58">
        <f t="shared" si="65"/>
        <v>-566.85</v>
      </c>
      <c r="DK25" s="128">
        <v>449</v>
      </c>
      <c r="DL25" s="124">
        <f t="shared" si="14"/>
        <v>84</v>
      </c>
      <c r="DM25" s="27">
        <v>5.29</v>
      </c>
      <c r="DN25" s="37">
        <f t="shared" si="149"/>
        <v>444.36</v>
      </c>
      <c r="DO25" s="53"/>
      <c r="DP25" s="57">
        <f t="shared" si="67"/>
        <v>-1011.21</v>
      </c>
      <c r="DQ25" s="128">
        <v>483</v>
      </c>
      <c r="DR25" s="124">
        <f t="shared" si="15"/>
        <v>34</v>
      </c>
      <c r="DS25" s="27">
        <v>5.29</v>
      </c>
      <c r="DT25" s="37">
        <f t="shared" si="150"/>
        <v>179.86</v>
      </c>
      <c r="DU25" s="53"/>
      <c r="DV25" s="57">
        <f t="shared" si="69"/>
        <v>-1191.0700000000002</v>
      </c>
      <c r="DW25" s="128">
        <v>555</v>
      </c>
      <c r="DX25" s="124">
        <f t="shared" si="16"/>
        <v>72</v>
      </c>
      <c r="DY25" s="27">
        <v>5.29</v>
      </c>
      <c r="DZ25" s="37">
        <f t="shared" si="151"/>
        <v>380.88</v>
      </c>
      <c r="EA25" s="53"/>
      <c r="EB25" s="57">
        <f t="shared" si="71"/>
        <v>-1571.9500000000003</v>
      </c>
      <c r="EC25" s="128">
        <v>618</v>
      </c>
      <c r="ED25" s="124">
        <f t="shared" si="17"/>
        <v>63</v>
      </c>
      <c r="EE25" s="27">
        <v>5.29</v>
      </c>
      <c r="EF25" s="37">
        <f t="shared" si="152"/>
        <v>333.27</v>
      </c>
      <c r="EG25" s="53"/>
      <c r="EH25" s="57">
        <f t="shared" si="73"/>
        <v>-1905.2200000000003</v>
      </c>
      <c r="EI25" s="128">
        <v>618</v>
      </c>
      <c r="EJ25" s="124">
        <f t="shared" si="18"/>
        <v>0</v>
      </c>
      <c r="EK25" s="27">
        <v>5.29</v>
      </c>
      <c r="EL25" s="37">
        <f t="shared" si="153"/>
        <v>0</v>
      </c>
      <c r="EM25" s="53"/>
      <c r="EN25" s="57">
        <f t="shared" si="75"/>
        <v>-1905.2200000000003</v>
      </c>
      <c r="EO25" s="128">
        <v>618</v>
      </c>
      <c r="EP25" s="124">
        <f t="shared" si="125"/>
        <v>0</v>
      </c>
      <c r="EQ25" s="27">
        <v>5.38</v>
      </c>
      <c r="ER25" s="37">
        <f t="shared" si="154"/>
        <v>0</v>
      </c>
      <c r="ES25" s="53"/>
      <c r="ET25" s="57">
        <f t="shared" si="77"/>
        <v>-1905.2200000000003</v>
      </c>
      <c r="EU25" s="128">
        <v>618</v>
      </c>
      <c r="EV25" s="124">
        <f t="shared" si="127"/>
        <v>0</v>
      </c>
      <c r="EW25" s="27">
        <v>5.38</v>
      </c>
      <c r="EX25" s="37">
        <f t="shared" si="155"/>
        <v>0</v>
      </c>
      <c r="EY25" s="53"/>
      <c r="EZ25" s="57">
        <f t="shared" si="79"/>
        <v>-1905.2200000000003</v>
      </c>
      <c r="FA25" s="128">
        <v>618</v>
      </c>
      <c r="FB25" s="124">
        <f t="shared" si="129"/>
        <v>0</v>
      </c>
      <c r="FC25" s="27">
        <v>5.38</v>
      </c>
      <c r="FD25" s="37">
        <f t="shared" si="156"/>
        <v>0</v>
      </c>
      <c r="FE25" s="53"/>
      <c r="FF25" s="57">
        <f t="shared" si="81"/>
        <v>-1905.2200000000003</v>
      </c>
      <c r="FG25" s="128">
        <v>647</v>
      </c>
      <c r="FH25" s="124">
        <f t="shared" si="131"/>
        <v>29</v>
      </c>
      <c r="FI25" s="27">
        <v>5.38</v>
      </c>
      <c r="FJ25" s="37">
        <f t="shared" si="157"/>
        <v>156.02000000000001</v>
      </c>
      <c r="FK25" s="53"/>
      <c r="FL25" s="57">
        <f t="shared" si="83"/>
        <v>-2061.2400000000002</v>
      </c>
      <c r="FM25" s="128">
        <v>780</v>
      </c>
      <c r="FN25" s="124">
        <f t="shared" si="133"/>
        <v>133</v>
      </c>
      <c r="FO25" s="27">
        <v>5.38</v>
      </c>
      <c r="FP25" s="37">
        <f t="shared" si="158"/>
        <v>715.54</v>
      </c>
      <c r="FQ25" s="53">
        <v>1000</v>
      </c>
      <c r="FR25" s="57">
        <f t="shared" si="85"/>
        <v>-1776.7800000000002</v>
      </c>
      <c r="FS25" s="128">
        <v>939</v>
      </c>
      <c r="FT25" s="124">
        <f t="shared" si="135"/>
        <v>159</v>
      </c>
      <c r="FU25" s="27">
        <v>5.38</v>
      </c>
      <c r="FV25" s="37">
        <f t="shared" si="159"/>
        <v>855.42</v>
      </c>
      <c r="FW25" s="53"/>
      <c r="FX25" s="57">
        <f t="shared" si="87"/>
        <v>-2632.2000000000003</v>
      </c>
      <c r="FY25" s="128">
        <v>1052</v>
      </c>
      <c r="FZ25" s="124">
        <f t="shared" si="137"/>
        <v>113</v>
      </c>
      <c r="GA25" s="27">
        <v>5.56</v>
      </c>
      <c r="GB25" s="37">
        <f t="shared" si="160"/>
        <v>628.28</v>
      </c>
      <c r="GC25" s="53">
        <v>2800</v>
      </c>
      <c r="GD25" s="58">
        <f t="shared" si="27"/>
        <v>-460.48</v>
      </c>
      <c r="GE25" s="128">
        <v>1130</v>
      </c>
      <c r="GF25" s="124">
        <f t="shared" si="139"/>
        <v>78</v>
      </c>
      <c r="GG25" s="27">
        <v>5.56</v>
      </c>
      <c r="GH25" s="37">
        <f t="shared" si="161"/>
        <v>433.67999999999995</v>
      </c>
      <c r="GI25" s="53"/>
      <c r="GJ25" s="58">
        <f t="shared" si="89"/>
        <v>-894.16</v>
      </c>
      <c r="GK25" s="128">
        <v>1287</v>
      </c>
      <c r="GL25" s="124">
        <f t="shared" si="141"/>
        <v>157</v>
      </c>
      <c r="GM25" s="27">
        <v>5.56</v>
      </c>
      <c r="GN25" s="37">
        <f t="shared" si="162"/>
        <v>872.92</v>
      </c>
      <c r="GO25" s="53"/>
      <c r="GP25" s="57">
        <f t="shared" si="91"/>
        <v>-1767.08</v>
      </c>
      <c r="GQ25" s="128">
        <v>1290</v>
      </c>
      <c r="GR25" s="124">
        <f t="shared" si="143"/>
        <v>3</v>
      </c>
      <c r="GS25" s="27">
        <v>5.56</v>
      </c>
      <c r="GT25" s="37">
        <f t="shared" si="163"/>
        <v>16.68</v>
      </c>
      <c r="GU25" s="53"/>
      <c r="GV25" s="57">
        <f t="shared" si="93"/>
        <v>-1783.76</v>
      </c>
    </row>
    <row r="26" spans="1:204" s="107" customFormat="1" ht="15.6" customHeight="1" x14ac:dyDescent="0.25">
      <c r="A26" s="96" t="s">
        <v>151</v>
      </c>
      <c r="B26" s="28">
        <v>32</v>
      </c>
      <c r="C26" s="29"/>
      <c r="D26" s="28"/>
      <c r="E26" s="30"/>
      <c r="F26" s="30"/>
      <c r="G26" s="30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29"/>
      <c r="Y26" s="29"/>
      <c r="Z26" s="28"/>
      <c r="AA26" s="28"/>
      <c r="AB26" s="29"/>
      <c r="AC26" s="33"/>
      <c r="AD26" s="29"/>
      <c r="AE26" s="103"/>
      <c r="AF26" s="104">
        <f t="shared" si="0"/>
        <v>0</v>
      </c>
      <c r="AG26" s="18">
        <v>4.8099999999999996</v>
      </c>
      <c r="AH26" s="59">
        <f t="shared" si="38"/>
        <v>0</v>
      </c>
      <c r="AI26" s="105"/>
      <c r="AJ26" s="59">
        <f t="shared" si="39"/>
        <v>0</v>
      </c>
      <c r="AK26" s="103"/>
      <c r="AL26" s="104">
        <f t="shared" si="1"/>
        <v>0</v>
      </c>
      <c r="AM26" s="18">
        <v>5.04</v>
      </c>
      <c r="AN26" s="59">
        <f t="shared" si="40"/>
        <v>0</v>
      </c>
      <c r="AO26" s="105"/>
      <c r="AP26" s="59">
        <f t="shared" si="41"/>
        <v>0</v>
      </c>
      <c r="AQ26" s="103"/>
      <c r="AR26" s="104">
        <f t="shared" si="2"/>
        <v>0</v>
      </c>
      <c r="AS26" s="18">
        <v>5.04</v>
      </c>
      <c r="AT26" s="59">
        <f t="shared" si="42"/>
        <v>0</v>
      </c>
      <c r="AU26" s="105"/>
      <c r="AV26" s="59">
        <f t="shared" si="43"/>
        <v>0</v>
      </c>
      <c r="AW26" s="103"/>
      <c r="AX26" s="104">
        <f t="shared" si="3"/>
        <v>0</v>
      </c>
      <c r="AY26" s="18">
        <v>5.04</v>
      </c>
      <c r="AZ26" s="59">
        <f t="shared" si="109"/>
        <v>0</v>
      </c>
      <c r="BA26" s="105"/>
      <c r="BB26" s="135">
        <f t="shared" si="45"/>
        <v>0</v>
      </c>
      <c r="BC26" s="130"/>
      <c r="BD26" s="126">
        <f t="shared" si="4"/>
        <v>0</v>
      </c>
      <c r="BE26" s="18">
        <v>5.04</v>
      </c>
      <c r="BF26" s="59">
        <f t="shared" si="110"/>
        <v>0</v>
      </c>
      <c r="BG26" s="105"/>
      <c r="BH26" s="135">
        <f t="shared" si="47"/>
        <v>0</v>
      </c>
      <c r="BI26" s="130"/>
      <c r="BJ26" s="126">
        <f t="shared" si="5"/>
        <v>0</v>
      </c>
      <c r="BK26" s="18">
        <v>5.04</v>
      </c>
      <c r="BL26" s="59">
        <f t="shared" si="111"/>
        <v>0</v>
      </c>
      <c r="BM26" s="105"/>
      <c r="BN26" s="59">
        <f t="shared" si="49"/>
        <v>0</v>
      </c>
      <c r="BO26" s="130"/>
      <c r="BP26" s="126">
        <f t="shared" si="6"/>
        <v>0</v>
      </c>
      <c r="BQ26" s="18">
        <v>5.04</v>
      </c>
      <c r="BR26" s="59">
        <f t="shared" si="112"/>
        <v>0</v>
      </c>
      <c r="BS26" s="105"/>
      <c r="BT26" s="59">
        <f t="shared" si="51"/>
        <v>0</v>
      </c>
      <c r="BU26" s="130"/>
      <c r="BV26" s="126">
        <f t="shared" si="7"/>
        <v>0</v>
      </c>
      <c r="BW26" s="18">
        <v>5.04</v>
      </c>
      <c r="BX26" s="59">
        <f t="shared" si="113"/>
        <v>0</v>
      </c>
      <c r="BY26" s="105"/>
      <c r="BZ26" s="59">
        <f t="shared" si="53"/>
        <v>0</v>
      </c>
      <c r="CA26" s="130"/>
      <c r="CB26" s="126">
        <f t="shared" si="8"/>
        <v>0</v>
      </c>
      <c r="CC26" s="18">
        <v>5.04</v>
      </c>
      <c r="CD26" s="59">
        <f t="shared" si="114"/>
        <v>0</v>
      </c>
      <c r="CE26" s="105"/>
      <c r="CF26" s="59">
        <f t="shared" si="55"/>
        <v>0</v>
      </c>
      <c r="CG26" s="130"/>
      <c r="CH26" s="126">
        <f t="shared" si="9"/>
        <v>0</v>
      </c>
      <c r="CI26" s="18">
        <v>5.04</v>
      </c>
      <c r="CJ26" s="59">
        <f t="shared" si="115"/>
        <v>0</v>
      </c>
      <c r="CK26" s="105"/>
      <c r="CL26" s="59">
        <f t="shared" si="57"/>
        <v>0</v>
      </c>
      <c r="CM26" s="130"/>
      <c r="CN26" s="126">
        <f t="shared" si="10"/>
        <v>0</v>
      </c>
      <c r="CO26" s="18">
        <v>5.04</v>
      </c>
      <c r="CP26" s="59">
        <f t="shared" si="116"/>
        <v>0</v>
      </c>
      <c r="CQ26" s="105"/>
      <c r="CR26" s="59">
        <f t="shared" si="59"/>
        <v>0</v>
      </c>
      <c r="CS26" s="130"/>
      <c r="CT26" s="126">
        <f t="shared" si="11"/>
        <v>0</v>
      </c>
      <c r="CU26" s="18">
        <v>5.04</v>
      </c>
      <c r="CV26" s="59">
        <f t="shared" si="146"/>
        <v>0</v>
      </c>
      <c r="CW26" s="105"/>
      <c r="CX26" s="59">
        <f t="shared" si="61"/>
        <v>0</v>
      </c>
      <c r="CY26" s="130"/>
      <c r="CZ26" s="126">
        <f t="shared" si="12"/>
        <v>0</v>
      </c>
      <c r="DA26" s="18">
        <v>5.04</v>
      </c>
      <c r="DB26" s="59">
        <f t="shared" si="147"/>
        <v>0</v>
      </c>
      <c r="DC26" s="105"/>
      <c r="DD26" s="59">
        <f t="shared" si="63"/>
        <v>0</v>
      </c>
      <c r="DE26" s="130"/>
      <c r="DF26" s="126">
        <f t="shared" si="13"/>
        <v>0</v>
      </c>
      <c r="DG26" s="18">
        <v>5.29</v>
      </c>
      <c r="DH26" s="59">
        <f t="shared" si="148"/>
        <v>0</v>
      </c>
      <c r="DI26" s="105"/>
      <c r="DJ26" s="59">
        <f t="shared" si="65"/>
        <v>0</v>
      </c>
      <c r="DK26" s="130"/>
      <c r="DL26" s="126">
        <f t="shared" si="14"/>
        <v>0</v>
      </c>
      <c r="DM26" s="18">
        <v>5.29</v>
      </c>
      <c r="DN26" s="59">
        <f t="shared" si="149"/>
        <v>0</v>
      </c>
      <c r="DO26" s="105"/>
      <c r="DP26" s="59">
        <f t="shared" si="67"/>
        <v>0</v>
      </c>
      <c r="DQ26" s="130"/>
      <c r="DR26" s="126">
        <f t="shared" si="15"/>
        <v>0</v>
      </c>
      <c r="DS26" s="18">
        <v>5.29</v>
      </c>
      <c r="DT26" s="59">
        <f t="shared" si="150"/>
        <v>0</v>
      </c>
      <c r="DU26" s="105"/>
      <c r="DV26" s="59">
        <f t="shared" si="69"/>
        <v>0</v>
      </c>
      <c r="DW26" s="130"/>
      <c r="DX26" s="126">
        <f t="shared" si="16"/>
        <v>0</v>
      </c>
      <c r="DY26" s="18">
        <v>5.29</v>
      </c>
      <c r="DZ26" s="59">
        <f t="shared" si="151"/>
        <v>0</v>
      </c>
      <c r="EA26" s="105"/>
      <c r="EB26" s="110">
        <f t="shared" si="71"/>
        <v>0</v>
      </c>
      <c r="EC26" s="130"/>
      <c r="ED26" s="126">
        <f t="shared" si="17"/>
        <v>0</v>
      </c>
      <c r="EE26" s="18">
        <v>5.29</v>
      </c>
      <c r="EF26" s="59">
        <f t="shared" si="152"/>
        <v>0</v>
      </c>
      <c r="EG26" s="105"/>
      <c r="EH26" s="110">
        <f t="shared" si="73"/>
        <v>0</v>
      </c>
      <c r="EI26" s="130"/>
      <c r="EJ26" s="126">
        <f t="shared" si="18"/>
        <v>0</v>
      </c>
      <c r="EK26" s="18">
        <v>5.29</v>
      </c>
      <c r="EL26" s="59">
        <f t="shared" si="153"/>
        <v>0</v>
      </c>
      <c r="EM26" s="105"/>
      <c r="EN26" s="110">
        <f t="shared" si="75"/>
        <v>0</v>
      </c>
      <c r="EO26" s="130"/>
      <c r="EP26" s="126">
        <f t="shared" si="125"/>
        <v>0</v>
      </c>
      <c r="EQ26" s="27">
        <v>5.38</v>
      </c>
      <c r="ER26" s="59">
        <f t="shared" si="154"/>
        <v>0</v>
      </c>
      <c r="ES26" s="105"/>
      <c r="ET26" s="110">
        <f t="shared" si="77"/>
        <v>0</v>
      </c>
      <c r="EU26" s="130"/>
      <c r="EV26" s="126">
        <f t="shared" si="127"/>
        <v>0</v>
      </c>
      <c r="EW26" s="27">
        <v>5.38</v>
      </c>
      <c r="EX26" s="59">
        <f t="shared" si="155"/>
        <v>0</v>
      </c>
      <c r="EY26" s="105"/>
      <c r="EZ26" s="110">
        <f t="shared" si="79"/>
        <v>0</v>
      </c>
      <c r="FA26" s="130"/>
      <c r="FB26" s="126">
        <f t="shared" si="129"/>
        <v>0</v>
      </c>
      <c r="FC26" s="27">
        <v>5.38</v>
      </c>
      <c r="FD26" s="59">
        <f t="shared" si="156"/>
        <v>0</v>
      </c>
      <c r="FE26" s="105"/>
      <c r="FF26" s="110">
        <f t="shared" si="81"/>
        <v>0</v>
      </c>
      <c r="FG26" s="130"/>
      <c r="FH26" s="126">
        <f t="shared" si="131"/>
        <v>0</v>
      </c>
      <c r="FI26" s="27">
        <v>5.38</v>
      </c>
      <c r="FJ26" s="59">
        <f t="shared" si="157"/>
        <v>0</v>
      </c>
      <c r="FK26" s="105"/>
      <c r="FL26" s="110">
        <f t="shared" si="83"/>
        <v>0</v>
      </c>
      <c r="FM26" s="130"/>
      <c r="FN26" s="126">
        <f t="shared" si="133"/>
        <v>0</v>
      </c>
      <c r="FO26" s="27">
        <v>5.38</v>
      </c>
      <c r="FP26" s="59">
        <f t="shared" si="158"/>
        <v>0</v>
      </c>
      <c r="FQ26" s="105"/>
      <c r="FR26" s="110">
        <f t="shared" si="85"/>
        <v>0</v>
      </c>
      <c r="FS26" s="130">
        <v>0</v>
      </c>
      <c r="FT26" s="126">
        <f t="shared" si="135"/>
        <v>0</v>
      </c>
      <c r="FU26" s="27">
        <v>5.38</v>
      </c>
      <c r="FV26" s="59">
        <f t="shared" si="159"/>
        <v>0</v>
      </c>
      <c r="FW26" s="105"/>
      <c r="FX26" s="110">
        <f t="shared" si="87"/>
        <v>0</v>
      </c>
      <c r="FY26" s="130">
        <v>0</v>
      </c>
      <c r="FZ26" s="126">
        <f t="shared" si="137"/>
        <v>0</v>
      </c>
      <c r="GA26" s="27">
        <v>5.56</v>
      </c>
      <c r="GB26" s="59">
        <f t="shared" si="160"/>
        <v>0</v>
      </c>
      <c r="GC26" s="105"/>
      <c r="GD26" s="110">
        <f t="shared" si="27"/>
        <v>0</v>
      </c>
      <c r="GE26" s="130">
        <v>0</v>
      </c>
      <c r="GF26" s="126">
        <f t="shared" si="139"/>
        <v>0</v>
      </c>
      <c r="GG26" s="27">
        <v>5.56</v>
      </c>
      <c r="GH26" s="59">
        <f t="shared" si="161"/>
        <v>0</v>
      </c>
      <c r="GI26" s="105"/>
      <c r="GJ26" s="110">
        <f t="shared" si="89"/>
        <v>0</v>
      </c>
      <c r="GK26" s="130">
        <v>0</v>
      </c>
      <c r="GL26" s="126">
        <f t="shared" si="141"/>
        <v>0</v>
      </c>
      <c r="GM26" s="27">
        <v>5.56</v>
      </c>
      <c r="GN26" s="59">
        <f t="shared" si="162"/>
        <v>0</v>
      </c>
      <c r="GO26" s="105"/>
      <c r="GP26" s="110">
        <f t="shared" si="91"/>
        <v>0</v>
      </c>
      <c r="GQ26" s="130">
        <v>0</v>
      </c>
      <c r="GR26" s="126">
        <f t="shared" si="143"/>
        <v>0</v>
      </c>
      <c r="GS26" s="27">
        <v>5.56</v>
      </c>
      <c r="GT26" s="59">
        <f t="shared" si="163"/>
        <v>0</v>
      </c>
      <c r="GU26" s="105"/>
      <c r="GV26" s="110">
        <f t="shared" si="93"/>
        <v>0</v>
      </c>
    </row>
    <row r="27" spans="1:204" ht="15.6" customHeight="1" x14ac:dyDescent="0.25">
      <c r="A27" s="97" t="s">
        <v>58</v>
      </c>
      <c r="B27" s="5">
        <v>34</v>
      </c>
      <c r="C27" s="17">
        <v>-1581.93</v>
      </c>
      <c r="D27" s="4">
        <v>31</v>
      </c>
      <c r="E27" s="4">
        <v>31</v>
      </c>
      <c r="F27" s="4">
        <v>35</v>
      </c>
      <c r="G27" s="4">
        <v>35</v>
      </c>
      <c r="H27" s="4">
        <v>35</v>
      </c>
      <c r="I27" s="4">
        <v>35</v>
      </c>
      <c r="J27" s="4">
        <v>35</v>
      </c>
      <c r="K27" s="4">
        <v>35</v>
      </c>
      <c r="L27" s="4">
        <v>44</v>
      </c>
      <c r="M27" s="4">
        <v>64</v>
      </c>
      <c r="N27" s="4">
        <v>120</v>
      </c>
      <c r="O27" s="4">
        <v>146</v>
      </c>
      <c r="P27" s="4">
        <v>167</v>
      </c>
      <c r="Q27" s="4">
        <v>167</v>
      </c>
      <c r="R27" s="4">
        <v>224</v>
      </c>
      <c r="S27" s="4">
        <v>224</v>
      </c>
      <c r="T27" s="4">
        <v>224</v>
      </c>
      <c r="U27" s="4">
        <v>224</v>
      </c>
      <c r="V27" s="4">
        <v>224</v>
      </c>
      <c r="W27" s="4">
        <v>329</v>
      </c>
      <c r="X27" s="4">
        <v>793</v>
      </c>
      <c r="Y27" s="4">
        <v>897</v>
      </c>
      <c r="Z27" s="20">
        <f t="shared" ref="Z27:Z28" si="164">Y27-X27</f>
        <v>104</v>
      </c>
      <c r="AA27" s="21">
        <v>4.8099999999999996</v>
      </c>
      <c r="AB27" s="22">
        <f t="shared" si="37"/>
        <v>500.23999999999995</v>
      </c>
      <c r="AC27" s="25">
        <f>1000+1281.64</f>
        <v>2281.6400000000003</v>
      </c>
      <c r="AD27" s="23">
        <f t="shared" ref="AD27:AD28" si="165">C27+AC27-AB27</f>
        <v>199.47000000000031</v>
      </c>
      <c r="AE27" s="49">
        <v>929</v>
      </c>
      <c r="AF27" s="36">
        <f t="shared" si="0"/>
        <v>32</v>
      </c>
      <c r="AG27" s="27">
        <v>4.8099999999999996</v>
      </c>
      <c r="AH27" s="37">
        <f t="shared" si="38"/>
        <v>153.91999999999999</v>
      </c>
      <c r="AI27" s="53">
        <v>1000</v>
      </c>
      <c r="AJ27" s="37">
        <f t="shared" si="39"/>
        <v>1045.5500000000004</v>
      </c>
      <c r="AK27" s="49">
        <v>960</v>
      </c>
      <c r="AL27" s="36">
        <f t="shared" si="1"/>
        <v>31</v>
      </c>
      <c r="AM27" s="27">
        <v>5.04</v>
      </c>
      <c r="AN27" s="37">
        <f t="shared" si="40"/>
        <v>156.24</v>
      </c>
      <c r="AO27" s="53">
        <v>401</v>
      </c>
      <c r="AP27" s="59">
        <f t="shared" si="41"/>
        <v>1290.3100000000004</v>
      </c>
      <c r="AQ27" s="49">
        <v>965.51</v>
      </c>
      <c r="AR27" s="36">
        <f t="shared" si="2"/>
        <v>5.5099999999999909</v>
      </c>
      <c r="AS27" s="27">
        <v>5.04</v>
      </c>
      <c r="AT27" s="37">
        <f t="shared" si="42"/>
        <v>27.770399999999956</v>
      </c>
      <c r="AU27" s="53"/>
      <c r="AV27" s="110">
        <f t="shared" si="43"/>
        <v>1262.5396000000005</v>
      </c>
      <c r="AW27" s="49">
        <v>996</v>
      </c>
      <c r="AX27" s="36">
        <f t="shared" si="3"/>
        <v>30.490000000000009</v>
      </c>
      <c r="AY27" s="27">
        <v>5.04</v>
      </c>
      <c r="AZ27" s="37">
        <f t="shared" si="109"/>
        <v>153.66960000000006</v>
      </c>
      <c r="BA27" s="53"/>
      <c r="BB27" s="121">
        <f t="shared" si="45"/>
        <v>1108.8700000000003</v>
      </c>
      <c r="BC27" s="128">
        <v>997</v>
      </c>
      <c r="BD27" s="124">
        <f t="shared" si="4"/>
        <v>1</v>
      </c>
      <c r="BE27" s="27">
        <v>5.04</v>
      </c>
      <c r="BF27" s="37">
        <f t="shared" si="110"/>
        <v>5.04</v>
      </c>
      <c r="BG27" s="53"/>
      <c r="BH27" s="121">
        <f t="shared" si="47"/>
        <v>1103.8300000000004</v>
      </c>
      <c r="BI27" s="128">
        <v>997</v>
      </c>
      <c r="BJ27" s="124">
        <f t="shared" si="5"/>
        <v>0</v>
      </c>
      <c r="BK27" s="27">
        <v>5.04</v>
      </c>
      <c r="BL27" s="37">
        <f t="shared" si="111"/>
        <v>0</v>
      </c>
      <c r="BM27" s="53"/>
      <c r="BN27" s="110">
        <f t="shared" si="49"/>
        <v>1103.8300000000004</v>
      </c>
      <c r="BO27" s="128">
        <v>997</v>
      </c>
      <c r="BP27" s="124">
        <f t="shared" si="6"/>
        <v>0</v>
      </c>
      <c r="BQ27" s="27">
        <v>5.04</v>
      </c>
      <c r="BR27" s="37">
        <f t="shared" si="112"/>
        <v>0</v>
      </c>
      <c r="BS27" s="53"/>
      <c r="BT27" s="110">
        <f t="shared" si="51"/>
        <v>1103.8300000000004</v>
      </c>
      <c r="BU27" s="128">
        <v>997</v>
      </c>
      <c r="BV27" s="124">
        <f t="shared" si="7"/>
        <v>0</v>
      </c>
      <c r="BW27" s="27">
        <v>5.04</v>
      </c>
      <c r="BX27" s="37">
        <f t="shared" si="113"/>
        <v>0</v>
      </c>
      <c r="BY27" s="53"/>
      <c r="BZ27" s="110">
        <f t="shared" si="53"/>
        <v>1103.8300000000004</v>
      </c>
      <c r="CA27" s="128">
        <v>997</v>
      </c>
      <c r="CB27" s="124">
        <f t="shared" si="8"/>
        <v>0</v>
      </c>
      <c r="CC27" s="27">
        <v>5.04</v>
      </c>
      <c r="CD27" s="37">
        <f t="shared" si="114"/>
        <v>0</v>
      </c>
      <c r="CE27" s="53"/>
      <c r="CF27" s="110">
        <f t="shared" si="55"/>
        <v>1103.8300000000004</v>
      </c>
      <c r="CG27" s="128">
        <v>997</v>
      </c>
      <c r="CH27" s="124">
        <f t="shared" si="9"/>
        <v>0</v>
      </c>
      <c r="CI27" s="27">
        <v>5.04</v>
      </c>
      <c r="CJ27" s="37">
        <f t="shared" si="115"/>
        <v>0</v>
      </c>
      <c r="CK27" s="53"/>
      <c r="CL27" s="110">
        <f t="shared" si="57"/>
        <v>1103.8300000000004</v>
      </c>
      <c r="CM27" s="128">
        <v>1027</v>
      </c>
      <c r="CN27" s="124">
        <f t="shared" si="10"/>
        <v>30</v>
      </c>
      <c r="CO27" s="27">
        <v>5.04</v>
      </c>
      <c r="CP27" s="37">
        <f t="shared" si="116"/>
        <v>151.19999999999999</v>
      </c>
      <c r="CQ27" s="53"/>
      <c r="CR27" s="110">
        <f t="shared" si="59"/>
        <v>952.63000000000034</v>
      </c>
      <c r="CS27" s="128">
        <v>1086</v>
      </c>
      <c r="CT27" s="124">
        <f t="shared" si="11"/>
        <v>59</v>
      </c>
      <c r="CU27" s="27">
        <v>5.04</v>
      </c>
      <c r="CV27" s="37">
        <f t="shared" si="146"/>
        <v>297.36</v>
      </c>
      <c r="CW27" s="53"/>
      <c r="CX27" s="110">
        <f t="shared" si="61"/>
        <v>655.27000000000032</v>
      </c>
      <c r="CY27" s="128">
        <v>1154</v>
      </c>
      <c r="CZ27" s="124">
        <f t="shared" si="12"/>
        <v>68</v>
      </c>
      <c r="DA27" s="27">
        <v>5.04</v>
      </c>
      <c r="DB27" s="37">
        <f t="shared" si="147"/>
        <v>342.72</v>
      </c>
      <c r="DC27" s="53"/>
      <c r="DD27" s="110">
        <f t="shared" si="63"/>
        <v>312.5500000000003</v>
      </c>
      <c r="DE27" s="128">
        <v>1177</v>
      </c>
      <c r="DF27" s="124">
        <f t="shared" si="13"/>
        <v>23</v>
      </c>
      <c r="DG27" s="27">
        <v>5.29</v>
      </c>
      <c r="DH27" s="37">
        <f t="shared" si="148"/>
        <v>121.67</v>
      </c>
      <c r="DI27" s="53">
        <v>200</v>
      </c>
      <c r="DJ27" s="110">
        <f t="shared" si="65"/>
        <v>390.88000000000028</v>
      </c>
      <c r="DK27" s="128">
        <v>1192</v>
      </c>
      <c r="DL27" s="124">
        <f t="shared" si="14"/>
        <v>15</v>
      </c>
      <c r="DM27" s="27">
        <v>5.29</v>
      </c>
      <c r="DN27" s="37">
        <f t="shared" si="149"/>
        <v>79.349999999999994</v>
      </c>
      <c r="DO27" s="53"/>
      <c r="DP27" s="110">
        <f t="shared" si="67"/>
        <v>311.53000000000031</v>
      </c>
      <c r="DQ27" s="128">
        <v>1196</v>
      </c>
      <c r="DR27" s="124">
        <f t="shared" si="15"/>
        <v>4</v>
      </c>
      <c r="DS27" s="27">
        <v>5.29</v>
      </c>
      <c r="DT27" s="37">
        <f t="shared" si="150"/>
        <v>21.16</v>
      </c>
      <c r="DU27" s="53">
        <v>400</v>
      </c>
      <c r="DV27" s="110">
        <f t="shared" si="69"/>
        <v>690.37000000000035</v>
      </c>
      <c r="DW27" s="128">
        <v>1196</v>
      </c>
      <c r="DX27" s="124">
        <f t="shared" si="16"/>
        <v>0</v>
      </c>
      <c r="DY27" s="27">
        <v>5.29</v>
      </c>
      <c r="DZ27" s="37">
        <f t="shared" si="151"/>
        <v>0</v>
      </c>
      <c r="EA27" s="53"/>
      <c r="EB27" s="110">
        <f t="shared" si="71"/>
        <v>690.37000000000035</v>
      </c>
      <c r="EC27" s="128">
        <v>1196</v>
      </c>
      <c r="ED27" s="124">
        <f t="shared" si="17"/>
        <v>0</v>
      </c>
      <c r="EE27" s="27">
        <v>5.29</v>
      </c>
      <c r="EF27" s="37">
        <f t="shared" si="152"/>
        <v>0</v>
      </c>
      <c r="EG27" s="53"/>
      <c r="EH27" s="110">
        <f t="shared" si="73"/>
        <v>690.37000000000035</v>
      </c>
      <c r="EI27" s="128">
        <v>1196</v>
      </c>
      <c r="EJ27" s="124">
        <f t="shared" si="18"/>
        <v>0</v>
      </c>
      <c r="EK27" s="27">
        <v>5.29</v>
      </c>
      <c r="EL27" s="37">
        <f t="shared" si="153"/>
        <v>0</v>
      </c>
      <c r="EM27" s="53"/>
      <c r="EN27" s="110">
        <f t="shared" si="75"/>
        <v>690.37000000000035</v>
      </c>
      <c r="EO27" s="128">
        <v>1196</v>
      </c>
      <c r="EP27" s="124">
        <f t="shared" si="125"/>
        <v>0</v>
      </c>
      <c r="EQ27" s="27">
        <v>5.38</v>
      </c>
      <c r="ER27" s="37">
        <f t="shared" si="154"/>
        <v>0</v>
      </c>
      <c r="ES27" s="53"/>
      <c r="ET27" s="110">
        <f t="shared" si="77"/>
        <v>690.37000000000035</v>
      </c>
      <c r="EU27" s="128">
        <v>1196</v>
      </c>
      <c r="EV27" s="124">
        <f t="shared" si="127"/>
        <v>0</v>
      </c>
      <c r="EW27" s="27">
        <v>5.38</v>
      </c>
      <c r="EX27" s="37">
        <f t="shared" si="155"/>
        <v>0</v>
      </c>
      <c r="EY27" s="53"/>
      <c r="EZ27" s="110">
        <f t="shared" si="79"/>
        <v>690.37000000000035</v>
      </c>
      <c r="FA27" s="128">
        <v>1196</v>
      </c>
      <c r="FB27" s="124">
        <f t="shared" si="129"/>
        <v>0</v>
      </c>
      <c r="FC27" s="27">
        <v>5.38</v>
      </c>
      <c r="FD27" s="37">
        <f t="shared" si="156"/>
        <v>0</v>
      </c>
      <c r="FE27" s="53"/>
      <c r="FF27" s="110">
        <f t="shared" si="81"/>
        <v>690.37000000000035</v>
      </c>
      <c r="FG27" s="128">
        <v>1196</v>
      </c>
      <c r="FH27" s="124">
        <f t="shared" si="131"/>
        <v>0</v>
      </c>
      <c r="FI27" s="27">
        <v>5.38</v>
      </c>
      <c r="FJ27" s="37">
        <f t="shared" si="157"/>
        <v>0</v>
      </c>
      <c r="FK27" s="53"/>
      <c r="FL27" s="110">
        <f t="shared" si="83"/>
        <v>690.37000000000035</v>
      </c>
      <c r="FM27" s="128">
        <v>1227</v>
      </c>
      <c r="FN27" s="124">
        <f t="shared" si="133"/>
        <v>31</v>
      </c>
      <c r="FO27" s="27">
        <v>5.38</v>
      </c>
      <c r="FP27" s="37">
        <f t="shared" si="158"/>
        <v>166.78</v>
      </c>
      <c r="FQ27" s="53"/>
      <c r="FR27" s="110">
        <f t="shared" si="85"/>
        <v>523.59000000000037</v>
      </c>
      <c r="FS27" s="128">
        <v>1273</v>
      </c>
      <c r="FT27" s="124">
        <f t="shared" si="135"/>
        <v>46</v>
      </c>
      <c r="FU27" s="27">
        <v>5.38</v>
      </c>
      <c r="FV27" s="37">
        <f t="shared" si="159"/>
        <v>247.48</v>
      </c>
      <c r="FW27" s="53"/>
      <c r="FX27" s="110">
        <f t="shared" si="87"/>
        <v>276.11000000000035</v>
      </c>
      <c r="FY27" s="128">
        <v>1289</v>
      </c>
      <c r="FZ27" s="124">
        <f t="shared" si="137"/>
        <v>16</v>
      </c>
      <c r="GA27" s="27">
        <v>5.56</v>
      </c>
      <c r="GB27" s="37">
        <f t="shared" si="160"/>
        <v>88.96</v>
      </c>
      <c r="GC27" s="53"/>
      <c r="GD27" s="110">
        <f t="shared" si="27"/>
        <v>187.15000000000038</v>
      </c>
      <c r="GE27" s="128">
        <v>1302</v>
      </c>
      <c r="GF27" s="124">
        <f t="shared" si="139"/>
        <v>13</v>
      </c>
      <c r="GG27" s="27">
        <v>5.56</v>
      </c>
      <c r="GH27" s="37">
        <f t="shared" si="161"/>
        <v>72.28</v>
      </c>
      <c r="GI27" s="53"/>
      <c r="GJ27" s="110">
        <f t="shared" si="89"/>
        <v>114.87000000000037</v>
      </c>
      <c r="GK27" s="128">
        <v>1318</v>
      </c>
      <c r="GL27" s="124">
        <f t="shared" si="141"/>
        <v>16</v>
      </c>
      <c r="GM27" s="27">
        <v>5.56</v>
      </c>
      <c r="GN27" s="37">
        <f t="shared" si="162"/>
        <v>88.96</v>
      </c>
      <c r="GO27" s="53"/>
      <c r="GP27" s="110">
        <f t="shared" si="91"/>
        <v>25.91000000000038</v>
      </c>
      <c r="GQ27" s="128">
        <v>1318</v>
      </c>
      <c r="GR27" s="124">
        <f t="shared" si="143"/>
        <v>0</v>
      </c>
      <c r="GS27" s="27">
        <v>5.56</v>
      </c>
      <c r="GT27" s="37">
        <f t="shared" si="163"/>
        <v>0</v>
      </c>
      <c r="GU27" s="53"/>
      <c r="GV27" s="110">
        <f t="shared" si="93"/>
        <v>25.91000000000038</v>
      </c>
    </row>
    <row r="28" spans="1:204" ht="15.6" customHeight="1" x14ac:dyDescent="0.25">
      <c r="A28" s="97" t="s">
        <v>162</v>
      </c>
      <c r="B28" s="5">
        <v>35</v>
      </c>
      <c r="C28" s="24">
        <v>-13.62</v>
      </c>
      <c r="D28" s="4"/>
      <c r="E28" s="4"/>
      <c r="F28" s="4"/>
      <c r="G28" s="4"/>
      <c r="H28" s="4"/>
      <c r="I28" s="4"/>
      <c r="J28" s="4">
        <v>3</v>
      </c>
      <c r="K28" s="4">
        <v>3</v>
      </c>
      <c r="L28" s="4">
        <v>3</v>
      </c>
      <c r="M28" s="4">
        <v>3</v>
      </c>
      <c r="N28" s="4">
        <v>3</v>
      </c>
      <c r="O28" s="4">
        <v>3</v>
      </c>
      <c r="P28" s="4">
        <v>3</v>
      </c>
      <c r="Q28" s="4">
        <v>3</v>
      </c>
      <c r="R28" s="4">
        <v>3</v>
      </c>
      <c r="S28" s="4">
        <v>3</v>
      </c>
      <c r="T28" s="4">
        <v>3</v>
      </c>
      <c r="U28" s="4">
        <v>3</v>
      </c>
      <c r="V28" s="4">
        <v>3</v>
      </c>
      <c r="W28" s="4">
        <v>3</v>
      </c>
      <c r="X28" s="4">
        <v>3</v>
      </c>
      <c r="Y28" s="4">
        <v>3</v>
      </c>
      <c r="Z28" s="20">
        <f t="shared" si="164"/>
        <v>0</v>
      </c>
      <c r="AA28" s="21">
        <v>4.8099999999999996</v>
      </c>
      <c r="AB28" s="22">
        <f t="shared" si="37"/>
        <v>0</v>
      </c>
      <c r="AC28" s="22"/>
      <c r="AD28" s="24">
        <f t="shared" si="165"/>
        <v>-13.62</v>
      </c>
      <c r="AE28" s="49">
        <v>3</v>
      </c>
      <c r="AF28" s="36">
        <f t="shared" si="0"/>
        <v>0</v>
      </c>
      <c r="AG28" s="27">
        <v>4.8099999999999996</v>
      </c>
      <c r="AH28" s="37">
        <f t="shared" si="38"/>
        <v>0</v>
      </c>
      <c r="AI28" s="53"/>
      <c r="AJ28" s="58">
        <f t="shared" si="39"/>
        <v>-13.62</v>
      </c>
      <c r="AK28" s="49">
        <v>3</v>
      </c>
      <c r="AL28" s="36">
        <f t="shared" si="1"/>
        <v>0</v>
      </c>
      <c r="AM28" s="27">
        <v>5.04</v>
      </c>
      <c r="AN28" s="37">
        <f t="shared" si="40"/>
        <v>0</v>
      </c>
      <c r="AO28" s="53"/>
      <c r="AP28" s="58">
        <f t="shared" si="41"/>
        <v>-13.62</v>
      </c>
      <c r="AQ28" s="49">
        <v>3</v>
      </c>
      <c r="AR28" s="36">
        <f t="shared" si="2"/>
        <v>0</v>
      </c>
      <c r="AS28" s="27">
        <v>5.04</v>
      </c>
      <c r="AT28" s="37">
        <f t="shared" si="42"/>
        <v>0</v>
      </c>
      <c r="AU28" s="53"/>
      <c r="AV28" s="110">
        <f t="shared" si="43"/>
        <v>-13.62</v>
      </c>
      <c r="AW28" s="103">
        <v>3</v>
      </c>
      <c r="AX28" s="104">
        <f t="shared" si="3"/>
        <v>0</v>
      </c>
      <c r="AY28" s="27">
        <v>5.04</v>
      </c>
      <c r="AZ28" s="37">
        <f t="shared" si="109"/>
        <v>0</v>
      </c>
      <c r="BA28" s="53"/>
      <c r="BB28" s="120">
        <f t="shared" si="45"/>
        <v>-13.62</v>
      </c>
      <c r="BC28" s="130">
        <v>3</v>
      </c>
      <c r="BD28" s="126">
        <f t="shared" si="4"/>
        <v>0</v>
      </c>
      <c r="BE28" s="27">
        <v>5.04</v>
      </c>
      <c r="BF28" s="37">
        <f t="shared" si="110"/>
        <v>0</v>
      </c>
      <c r="BG28" s="53"/>
      <c r="BH28" s="120">
        <f t="shared" si="47"/>
        <v>-13.62</v>
      </c>
      <c r="BI28" s="130">
        <v>3</v>
      </c>
      <c r="BJ28" s="126">
        <f t="shared" si="5"/>
        <v>0</v>
      </c>
      <c r="BK28" s="27">
        <v>5.04</v>
      </c>
      <c r="BL28" s="37">
        <f t="shared" si="111"/>
        <v>0</v>
      </c>
      <c r="BM28" s="53"/>
      <c r="BN28" s="58">
        <f t="shared" si="49"/>
        <v>-13.62</v>
      </c>
      <c r="BO28" s="130">
        <v>3</v>
      </c>
      <c r="BP28" s="126">
        <f t="shared" si="6"/>
        <v>0</v>
      </c>
      <c r="BQ28" s="27">
        <v>5.04</v>
      </c>
      <c r="BR28" s="37">
        <f t="shared" si="112"/>
        <v>0</v>
      </c>
      <c r="BS28" s="53"/>
      <c r="BT28" s="58">
        <f t="shared" si="51"/>
        <v>-13.62</v>
      </c>
      <c r="BU28" s="130">
        <v>3</v>
      </c>
      <c r="BV28" s="126">
        <f t="shared" si="7"/>
        <v>0</v>
      </c>
      <c r="BW28" s="27">
        <v>5.04</v>
      </c>
      <c r="BX28" s="37">
        <f t="shared" si="113"/>
        <v>0</v>
      </c>
      <c r="BY28" s="53"/>
      <c r="BZ28" s="58">
        <f t="shared" si="53"/>
        <v>-13.62</v>
      </c>
      <c r="CA28" s="130">
        <v>3</v>
      </c>
      <c r="CB28" s="126">
        <f t="shared" si="8"/>
        <v>0</v>
      </c>
      <c r="CC28" s="27">
        <v>5.04</v>
      </c>
      <c r="CD28" s="37">
        <f t="shared" si="114"/>
        <v>0</v>
      </c>
      <c r="CE28" s="53"/>
      <c r="CF28" s="58">
        <f t="shared" si="55"/>
        <v>-13.62</v>
      </c>
      <c r="CG28" s="130">
        <v>6</v>
      </c>
      <c r="CH28" s="126">
        <f t="shared" si="9"/>
        <v>3</v>
      </c>
      <c r="CI28" s="27">
        <v>5.04</v>
      </c>
      <c r="CJ28" s="37">
        <f t="shared" si="115"/>
        <v>15.120000000000001</v>
      </c>
      <c r="CK28" s="53"/>
      <c r="CL28" s="58">
        <f t="shared" si="57"/>
        <v>-28.740000000000002</v>
      </c>
      <c r="CM28" s="130">
        <v>6</v>
      </c>
      <c r="CN28" s="126">
        <f t="shared" si="10"/>
        <v>0</v>
      </c>
      <c r="CO28" s="27">
        <v>5.04</v>
      </c>
      <c r="CP28" s="37">
        <f t="shared" si="116"/>
        <v>0</v>
      </c>
      <c r="CQ28" s="53"/>
      <c r="CR28" s="58">
        <f t="shared" si="59"/>
        <v>-28.740000000000002</v>
      </c>
      <c r="CS28" s="130">
        <v>6</v>
      </c>
      <c r="CT28" s="126">
        <f t="shared" si="11"/>
        <v>0</v>
      </c>
      <c r="CU28" s="27">
        <v>5.04</v>
      </c>
      <c r="CV28" s="37">
        <f t="shared" si="146"/>
        <v>0</v>
      </c>
      <c r="CW28" s="53"/>
      <c r="CX28" s="58">
        <f t="shared" si="61"/>
        <v>-28.740000000000002</v>
      </c>
      <c r="CY28" s="130">
        <v>6</v>
      </c>
      <c r="CZ28" s="126">
        <f t="shared" si="12"/>
        <v>0</v>
      </c>
      <c r="DA28" s="27">
        <v>5.04</v>
      </c>
      <c r="DB28" s="37">
        <f t="shared" si="147"/>
        <v>0</v>
      </c>
      <c r="DC28" s="53"/>
      <c r="DD28" s="58">
        <f t="shared" si="63"/>
        <v>-28.740000000000002</v>
      </c>
      <c r="DE28" s="130">
        <v>6</v>
      </c>
      <c r="DF28" s="126">
        <f t="shared" si="13"/>
        <v>0</v>
      </c>
      <c r="DG28" s="27">
        <v>5.29</v>
      </c>
      <c r="DH28" s="37">
        <f t="shared" si="148"/>
        <v>0</v>
      </c>
      <c r="DI28" s="53"/>
      <c r="DJ28" s="58">
        <f t="shared" si="65"/>
        <v>-28.740000000000002</v>
      </c>
      <c r="DK28" s="130">
        <v>2</v>
      </c>
      <c r="DL28" s="126">
        <v>2</v>
      </c>
      <c r="DM28" s="27">
        <v>5.29</v>
      </c>
      <c r="DN28" s="37">
        <f>DM28*DL28</f>
        <v>10.58</v>
      </c>
      <c r="DO28" s="53"/>
      <c r="DP28" s="58">
        <f>DO28-DN28+DJ28</f>
        <v>-39.32</v>
      </c>
      <c r="DQ28" s="130">
        <v>2</v>
      </c>
      <c r="DR28" s="126">
        <f t="shared" si="15"/>
        <v>0</v>
      </c>
      <c r="DS28" s="27">
        <v>5.29</v>
      </c>
      <c r="DT28" s="37">
        <f t="shared" si="150"/>
        <v>0</v>
      </c>
      <c r="DU28" s="53"/>
      <c r="DV28" s="58">
        <f t="shared" si="69"/>
        <v>-39.32</v>
      </c>
      <c r="DW28" s="130">
        <v>2</v>
      </c>
      <c r="DX28" s="126">
        <f t="shared" si="16"/>
        <v>0</v>
      </c>
      <c r="DY28" s="27">
        <v>5.29</v>
      </c>
      <c r="DZ28" s="37">
        <f t="shared" si="151"/>
        <v>0</v>
      </c>
      <c r="EA28" s="53"/>
      <c r="EB28" s="58">
        <f t="shared" si="71"/>
        <v>-39.32</v>
      </c>
      <c r="EC28" s="130">
        <v>2</v>
      </c>
      <c r="ED28" s="126">
        <f t="shared" si="17"/>
        <v>0</v>
      </c>
      <c r="EE28" s="27">
        <v>5.29</v>
      </c>
      <c r="EF28" s="37">
        <f t="shared" si="152"/>
        <v>0</v>
      </c>
      <c r="EG28" s="53"/>
      <c r="EH28" s="58">
        <f t="shared" si="73"/>
        <v>-39.32</v>
      </c>
      <c r="EI28" s="130">
        <v>2</v>
      </c>
      <c r="EJ28" s="126">
        <f t="shared" si="18"/>
        <v>0</v>
      </c>
      <c r="EK28" s="27">
        <v>5.29</v>
      </c>
      <c r="EL28" s="37">
        <f t="shared" si="153"/>
        <v>0</v>
      </c>
      <c r="EM28" s="53"/>
      <c r="EN28" s="58">
        <f t="shared" si="75"/>
        <v>-39.32</v>
      </c>
      <c r="EO28" s="130">
        <v>2</v>
      </c>
      <c r="EP28" s="126">
        <f t="shared" si="125"/>
        <v>0</v>
      </c>
      <c r="EQ28" s="27">
        <v>5.38</v>
      </c>
      <c r="ER28" s="37">
        <f t="shared" si="154"/>
        <v>0</v>
      </c>
      <c r="ES28" s="53"/>
      <c r="ET28" s="58">
        <f t="shared" si="77"/>
        <v>-39.32</v>
      </c>
      <c r="EU28" s="130">
        <v>2</v>
      </c>
      <c r="EV28" s="126">
        <f t="shared" si="127"/>
        <v>0</v>
      </c>
      <c r="EW28" s="27">
        <v>5.38</v>
      </c>
      <c r="EX28" s="37">
        <f t="shared" si="155"/>
        <v>0</v>
      </c>
      <c r="EY28" s="53"/>
      <c r="EZ28" s="58">
        <f t="shared" si="79"/>
        <v>-39.32</v>
      </c>
      <c r="FA28" s="130">
        <v>2</v>
      </c>
      <c r="FB28" s="126">
        <f t="shared" si="129"/>
        <v>0</v>
      </c>
      <c r="FC28" s="27">
        <v>5.38</v>
      </c>
      <c r="FD28" s="37">
        <f t="shared" si="156"/>
        <v>0</v>
      </c>
      <c r="FE28" s="53"/>
      <c r="FF28" s="58">
        <f t="shared" si="81"/>
        <v>-39.32</v>
      </c>
      <c r="FG28" s="130">
        <v>2</v>
      </c>
      <c r="FH28" s="126">
        <f t="shared" si="131"/>
        <v>0</v>
      </c>
      <c r="FI28" s="27">
        <v>5.38</v>
      </c>
      <c r="FJ28" s="37">
        <f t="shared" si="157"/>
        <v>0</v>
      </c>
      <c r="FK28" s="53"/>
      <c r="FL28" s="58">
        <f t="shared" si="83"/>
        <v>-39.32</v>
      </c>
      <c r="FM28" s="130">
        <v>3</v>
      </c>
      <c r="FN28" s="126">
        <f t="shared" si="133"/>
        <v>1</v>
      </c>
      <c r="FO28" s="27">
        <v>5.38</v>
      </c>
      <c r="FP28" s="37">
        <f t="shared" si="158"/>
        <v>5.38</v>
      </c>
      <c r="FQ28" s="53"/>
      <c r="FR28" s="58">
        <f t="shared" si="85"/>
        <v>-44.7</v>
      </c>
      <c r="FS28" s="130">
        <v>3</v>
      </c>
      <c r="FT28" s="126">
        <f t="shared" si="135"/>
        <v>0</v>
      </c>
      <c r="FU28" s="27">
        <v>5.38</v>
      </c>
      <c r="FV28" s="37">
        <f t="shared" si="159"/>
        <v>0</v>
      </c>
      <c r="FW28" s="53"/>
      <c r="FX28" s="58">
        <f t="shared" si="87"/>
        <v>-44.7</v>
      </c>
      <c r="FY28" s="130">
        <v>3</v>
      </c>
      <c r="FZ28" s="126">
        <f t="shared" si="137"/>
        <v>0</v>
      </c>
      <c r="GA28" s="27">
        <v>5.56</v>
      </c>
      <c r="GB28" s="37">
        <f t="shared" si="160"/>
        <v>0</v>
      </c>
      <c r="GC28" s="53"/>
      <c r="GD28" s="58">
        <f t="shared" si="27"/>
        <v>-44.7</v>
      </c>
      <c r="GE28" s="130">
        <v>3</v>
      </c>
      <c r="GF28" s="126">
        <f t="shared" si="139"/>
        <v>0</v>
      </c>
      <c r="GG28" s="27">
        <v>5.56</v>
      </c>
      <c r="GH28" s="37">
        <f t="shared" si="161"/>
        <v>0</v>
      </c>
      <c r="GI28" s="53"/>
      <c r="GJ28" s="58">
        <f t="shared" si="89"/>
        <v>-44.7</v>
      </c>
      <c r="GK28" s="130">
        <v>3</v>
      </c>
      <c r="GL28" s="126">
        <f t="shared" si="141"/>
        <v>0</v>
      </c>
      <c r="GM28" s="27">
        <v>5.56</v>
      </c>
      <c r="GN28" s="37">
        <f t="shared" si="162"/>
        <v>0</v>
      </c>
      <c r="GO28" s="53"/>
      <c r="GP28" s="58">
        <f t="shared" si="91"/>
        <v>-44.7</v>
      </c>
      <c r="GQ28" s="130">
        <v>3</v>
      </c>
      <c r="GR28" s="126">
        <f t="shared" si="143"/>
        <v>0</v>
      </c>
      <c r="GS28" s="27">
        <v>5.56</v>
      </c>
      <c r="GT28" s="37">
        <f t="shared" si="163"/>
        <v>0</v>
      </c>
      <c r="GU28" s="53"/>
      <c r="GV28" s="58">
        <f t="shared" si="93"/>
        <v>-44.7</v>
      </c>
    </row>
    <row r="29" spans="1:204" ht="15.6" customHeight="1" x14ac:dyDescent="0.25">
      <c r="A29" s="99"/>
      <c r="B29" s="28">
        <v>41</v>
      </c>
      <c r="C29" s="8"/>
      <c r="D29" s="9"/>
      <c r="E29" s="10"/>
      <c r="F29" s="10"/>
      <c r="G29" s="10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8"/>
      <c r="Y29" s="8"/>
      <c r="Z29" s="9"/>
      <c r="AA29" s="9"/>
      <c r="AB29" s="8"/>
      <c r="AC29" s="14"/>
      <c r="AD29" s="8"/>
      <c r="AE29" s="49"/>
      <c r="AF29" s="36">
        <f t="shared" si="0"/>
        <v>0</v>
      </c>
      <c r="AG29" s="27">
        <v>4.8099999999999996</v>
      </c>
      <c r="AH29" s="37">
        <f t="shared" si="38"/>
        <v>0</v>
      </c>
      <c r="AI29" s="53"/>
      <c r="AJ29" s="37">
        <f t="shared" si="39"/>
        <v>0</v>
      </c>
      <c r="AK29" s="49"/>
      <c r="AL29" s="36">
        <f t="shared" si="1"/>
        <v>0</v>
      </c>
      <c r="AM29" s="27">
        <v>5.04</v>
      </c>
      <c r="AN29" s="37">
        <f t="shared" si="40"/>
        <v>0</v>
      </c>
      <c r="AO29" s="53"/>
      <c r="AP29" s="59">
        <f t="shared" si="41"/>
        <v>0</v>
      </c>
      <c r="AQ29" s="49"/>
      <c r="AR29" s="36">
        <f t="shared" si="2"/>
        <v>0</v>
      </c>
      <c r="AS29" s="27">
        <v>5.04</v>
      </c>
      <c r="AT29" s="37">
        <f t="shared" si="42"/>
        <v>0</v>
      </c>
      <c r="AU29" s="53"/>
      <c r="AV29" s="59">
        <f t="shared" ref="AV29:AV33" si="166">AU29-AT29+AP29</f>
        <v>0</v>
      </c>
      <c r="AW29" s="49"/>
      <c r="AX29" s="36">
        <f t="shared" si="3"/>
        <v>0</v>
      </c>
      <c r="AY29" s="27">
        <v>5.04</v>
      </c>
      <c r="AZ29" s="37">
        <f t="shared" si="109"/>
        <v>0</v>
      </c>
      <c r="BA29" s="53"/>
      <c r="BB29" s="121">
        <f t="shared" ref="BB29:BB33" si="167">BA29-AZ29+AV29</f>
        <v>0</v>
      </c>
      <c r="BC29" s="128"/>
      <c r="BD29" s="124">
        <f t="shared" si="4"/>
        <v>0</v>
      </c>
      <c r="BE29" s="27">
        <v>5.04</v>
      </c>
      <c r="BF29" s="37">
        <f t="shared" si="110"/>
        <v>0</v>
      </c>
      <c r="BG29" s="53"/>
      <c r="BH29" s="121">
        <f t="shared" ref="BH29:BH33" si="168">BG29-BF29+BB29</f>
        <v>0</v>
      </c>
      <c r="BI29" s="128"/>
      <c r="BJ29" s="124">
        <f t="shared" si="5"/>
        <v>0</v>
      </c>
      <c r="BK29" s="27">
        <v>5.04</v>
      </c>
      <c r="BL29" s="37">
        <f t="shared" si="111"/>
        <v>0</v>
      </c>
      <c r="BM29" s="53"/>
      <c r="BN29" s="110">
        <f t="shared" ref="BN29:BN33" si="169">BM29-BL29+BH29</f>
        <v>0</v>
      </c>
      <c r="BO29" s="128"/>
      <c r="BP29" s="124">
        <f t="shared" si="6"/>
        <v>0</v>
      </c>
      <c r="BQ29" s="27">
        <v>5.04</v>
      </c>
      <c r="BR29" s="37">
        <f t="shared" si="112"/>
        <v>0</v>
      </c>
      <c r="BS29" s="53"/>
      <c r="BT29" s="110">
        <f t="shared" si="51"/>
        <v>0</v>
      </c>
      <c r="BU29" s="128"/>
      <c r="BV29" s="124">
        <f t="shared" si="7"/>
        <v>0</v>
      </c>
      <c r="BW29" s="27">
        <v>5.04</v>
      </c>
      <c r="BX29" s="37">
        <f t="shared" si="113"/>
        <v>0</v>
      </c>
      <c r="BY29" s="53"/>
      <c r="BZ29" s="110">
        <f t="shared" si="53"/>
        <v>0</v>
      </c>
      <c r="CA29" s="128"/>
      <c r="CB29" s="124">
        <f t="shared" si="8"/>
        <v>0</v>
      </c>
      <c r="CC29" s="27">
        <v>5.04</v>
      </c>
      <c r="CD29" s="37">
        <f t="shared" si="114"/>
        <v>0</v>
      </c>
      <c r="CE29" s="53"/>
      <c r="CF29" s="110">
        <f t="shared" si="55"/>
        <v>0</v>
      </c>
      <c r="CG29" s="128"/>
      <c r="CH29" s="124">
        <f t="shared" si="9"/>
        <v>0</v>
      </c>
      <c r="CI29" s="27">
        <v>5.04</v>
      </c>
      <c r="CJ29" s="37">
        <f t="shared" si="115"/>
        <v>0</v>
      </c>
      <c r="CK29" s="53"/>
      <c r="CL29" s="110">
        <f t="shared" si="57"/>
        <v>0</v>
      </c>
      <c r="CM29" s="128"/>
      <c r="CN29" s="124">
        <f t="shared" si="10"/>
        <v>0</v>
      </c>
      <c r="CO29" s="27">
        <v>5.04</v>
      </c>
      <c r="CP29" s="37">
        <f t="shared" si="116"/>
        <v>0</v>
      </c>
      <c r="CQ29" s="53"/>
      <c r="CR29" s="110">
        <f t="shared" si="59"/>
        <v>0</v>
      </c>
      <c r="CS29" s="128"/>
      <c r="CT29" s="124">
        <f t="shared" si="11"/>
        <v>0</v>
      </c>
      <c r="CU29" s="27">
        <v>5.04</v>
      </c>
      <c r="CV29" s="37">
        <f t="shared" si="146"/>
        <v>0</v>
      </c>
      <c r="CW29" s="53"/>
      <c r="CX29" s="110">
        <f t="shared" si="61"/>
        <v>0</v>
      </c>
      <c r="CY29" s="128"/>
      <c r="CZ29" s="124">
        <f t="shared" si="12"/>
        <v>0</v>
      </c>
      <c r="DA29" s="27">
        <v>5.04</v>
      </c>
      <c r="DB29" s="37">
        <f t="shared" si="147"/>
        <v>0</v>
      </c>
      <c r="DC29" s="53"/>
      <c r="DD29" s="110">
        <f t="shared" si="63"/>
        <v>0</v>
      </c>
      <c r="DE29" s="128"/>
      <c r="DF29" s="124">
        <f t="shared" si="13"/>
        <v>0</v>
      </c>
      <c r="DG29" s="27">
        <v>5.29</v>
      </c>
      <c r="DH29" s="37">
        <f t="shared" ref="DH29:DH69" si="170">DG29*DF29</f>
        <v>0</v>
      </c>
      <c r="DI29" s="53"/>
      <c r="DJ29" s="110">
        <f t="shared" si="65"/>
        <v>0</v>
      </c>
      <c r="DK29" s="128"/>
      <c r="DL29" s="124">
        <f t="shared" si="14"/>
        <v>0</v>
      </c>
      <c r="DM29" s="27">
        <v>5.29</v>
      </c>
      <c r="DN29" s="37">
        <f t="shared" ref="DN29:DN69" si="171">DM29*DL29</f>
        <v>0</v>
      </c>
      <c r="DO29" s="53"/>
      <c r="DP29" s="110">
        <f t="shared" si="67"/>
        <v>0</v>
      </c>
      <c r="DQ29" s="128"/>
      <c r="DR29" s="124">
        <f t="shared" si="15"/>
        <v>0</v>
      </c>
      <c r="DS29" s="27">
        <v>5.29</v>
      </c>
      <c r="DT29" s="37">
        <f t="shared" ref="DT29:DT69" si="172">DS29*DR29</f>
        <v>0</v>
      </c>
      <c r="DU29" s="53"/>
      <c r="DV29" s="110">
        <f t="shared" si="69"/>
        <v>0</v>
      </c>
      <c r="DW29" s="128"/>
      <c r="DX29" s="124">
        <f t="shared" si="16"/>
        <v>0</v>
      </c>
      <c r="DY29" s="27">
        <v>5.29</v>
      </c>
      <c r="DZ29" s="37">
        <f t="shared" ref="DZ29:DZ69" si="173">DY29*DX29</f>
        <v>0</v>
      </c>
      <c r="EA29" s="53"/>
      <c r="EB29" s="110">
        <f t="shared" si="71"/>
        <v>0</v>
      </c>
      <c r="EC29" s="128"/>
      <c r="ED29" s="124">
        <f t="shared" si="17"/>
        <v>0</v>
      </c>
      <c r="EE29" s="27">
        <v>5.29</v>
      </c>
      <c r="EF29" s="37">
        <f t="shared" ref="EF29:EF69" si="174">EE29*ED29</f>
        <v>0</v>
      </c>
      <c r="EG29" s="53"/>
      <c r="EH29" s="110">
        <f t="shared" si="73"/>
        <v>0</v>
      </c>
      <c r="EI29" s="128"/>
      <c r="EJ29" s="124">
        <f t="shared" si="18"/>
        <v>0</v>
      </c>
      <c r="EK29" s="27">
        <v>5.29</v>
      </c>
      <c r="EL29" s="37">
        <f t="shared" ref="EL29:EL69" si="175">EK29*EJ29</f>
        <v>0</v>
      </c>
      <c r="EM29" s="53"/>
      <c r="EN29" s="110">
        <f t="shared" si="75"/>
        <v>0</v>
      </c>
      <c r="EO29" s="128"/>
      <c r="EP29" s="124">
        <f t="shared" si="125"/>
        <v>0</v>
      </c>
      <c r="EQ29" s="27">
        <v>5.29</v>
      </c>
      <c r="ER29" s="37">
        <f t="shared" ref="ER29:ER69" si="176">EQ29*EP29</f>
        <v>0</v>
      </c>
      <c r="ES29" s="53"/>
      <c r="ET29" s="110">
        <f t="shared" si="77"/>
        <v>0</v>
      </c>
      <c r="EU29" s="128"/>
      <c r="EV29" s="124">
        <f t="shared" si="127"/>
        <v>0</v>
      </c>
      <c r="EW29" s="27">
        <v>5.29</v>
      </c>
      <c r="EX29" s="37">
        <f t="shared" ref="EX29:EX69" si="177">EW29*EV29</f>
        <v>0</v>
      </c>
      <c r="EY29" s="53"/>
      <c r="EZ29" s="110">
        <f t="shared" si="79"/>
        <v>0</v>
      </c>
      <c r="FA29" s="128"/>
      <c r="FB29" s="124">
        <f t="shared" si="129"/>
        <v>0</v>
      </c>
      <c r="FC29" s="27">
        <v>5.29</v>
      </c>
      <c r="FD29" s="37">
        <f t="shared" ref="FD29:FD69" si="178">FC29*FB29</f>
        <v>0</v>
      </c>
      <c r="FE29" s="53"/>
      <c r="FF29" s="110">
        <f t="shared" si="81"/>
        <v>0</v>
      </c>
      <c r="FG29" s="128"/>
      <c r="FH29" s="124">
        <f t="shared" si="131"/>
        <v>0</v>
      </c>
      <c r="FI29" s="27">
        <v>5.29</v>
      </c>
      <c r="FJ29" s="37">
        <f t="shared" ref="FJ29:FJ69" si="179">FI29*FH29</f>
        <v>0</v>
      </c>
      <c r="FK29" s="53"/>
      <c r="FL29" s="110">
        <f t="shared" si="83"/>
        <v>0</v>
      </c>
      <c r="FM29" s="128"/>
      <c r="FN29" s="124">
        <f t="shared" si="133"/>
        <v>0</v>
      </c>
      <c r="FO29" s="27">
        <v>5.29</v>
      </c>
      <c r="FP29" s="37">
        <f t="shared" ref="FP29:FP69" si="180">FO29*FN29</f>
        <v>0</v>
      </c>
      <c r="FQ29" s="53"/>
      <c r="FR29" s="110">
        <f t="shared" si="85"/>
        <v>0</v>
      </c>
      <c r="FS29" s="128"/>
      <c r="FT29" s="124">
        <f t="shared" si="135"/>
        <v>0</v>
      </c>
      <c r="FU29" s="27">
        <v>5.38</v>
      </c>
      <c r="FV29" s="37">
        <f t="shared" ref="FV29:FV69" si="181">FU29*FT29</f>
        <v>0</v>
      </c>
      <c r="FW29" s="53"/>
      <c r="FX29" s="110">
        <f t="shared" si="87"/>
        <v>0</v>
      </c>
      <c r="FY29" s="128"/>
      <c r="FZ29" s="124">
        <f t="shared" si="137"/>
        <v>0</v>
      </c>
      <c r="GA29" s="27">
        <v>5.56</v>
      </c>
      <c r="GB29" s="37">
        <f t="shared" ref="GB29:GB69" si="182">GA29*FZ29</f>
        <v>0</v>
      </c>
      <c r="GC29" s="53"/>
      <c r="GD29" s="110">
        <f t="shared" si="27"/>
        <v>0</v>
      </c>
      <c r="GE29" s="128"/>
      <c r="GF29" s="124">
        <f t="shared" si="139"/>
        <v>0</v>
      </c>
      <c r="GG29" s="27">
        <v>5.56</v>
      </c>
      <c r="GH29" s="37">
        <f t="shared" ref="GH29:GH69" si="183">GG29*GF29</f>
        <v>0</v>
      </c>
      <c r="GI29" s="53"/>
      <c r="GJ29" s="110">
        <f t="shared" si="89"/>
        <v>0</v>
      </c>
      <c r="GK29" s="128"/>
      <c r="GL29" s="124">
        <f t="shared" si="141"/>
        <v>0</v>
      </c>
      <c r="GM29" s="27">
        <v>5.56</v>
      </c>
      <c r="GN29" s="37">
        <f t="shared" ref="GN29:GN69" si="184">GM29*GL29</f>
        <v>0</v>
      </c>
      <c r="GO29" s="53"/>
      <c r="GP29" s="110">
        <f t="shared" si="91"/>
        <v>0</v>
      </c>
      <c r="GQ29" s="128"/>
      <c r="GR29" s="124">
        <f t="shared" si="143"/>
        <v>0</v>
      </c>
      <c r="GS29" s="27">
        <v>5.56</v>
      </c>
      <c r="GT29" s="37">
        <f t="shared" ref="GT29:GT45" si="185">GS29*GR29</f>
        <v>0</v>
      </c>
      <c r="GU29" s="53"/>
      <c r="GV29" s="110">
        <f t="shared" si="93"/>
        <v>0</v>
      </c>
    </row>
    <row r="30" spans="1:204" ht="15.6" customHeight="1" x14ac:dyDescent="0.25">
      <c r="A30" s="97" t="s">
        <v>63</v>
      </c>
      <c r="B30" s="5">
        <v>42</v>
      </c>
      <c r="C30" s="23">
        <v>242.87</v>
      </c>
      <c r="D30" s="2"/>
      <c r="E30" s="2">
        <v>0</v>
      </c>
      <c r="F30" s="2">
        <v>0</v>
      </c>
      <c r="G30" s="2">
        <v>5</v>
      </c>
      <c r="H30" s="2">
        <v>5</v>
      </c>
      <c r="I30" s="2">
        <v>6</v>
      </c>
      <c r="J30" s="2">
        <v>6</v>
      </c>
      <c r="K30" s="2">
        <v>6</v>
      </c>
      <c r="L30" s="2">
        <v>44</v>
      </c>
      <c r="M30" s="2">
        <v>87</v>
      </c>
      <c r="N30" s="2">
        <v>104</v>
      </c>
      <c r="O30" s="2">
        <v>116</v>
      </c>
      <c r="P30" s="2">
        <v>126</v>
      </c>
      <c r="Q30" s="2">
        <v>145</v>
      </c>
      <c r="R30" s="2">
        <v>146</v>
      </c>
      <c r="S30" s="2">
        <v>147</v>
      </c>
      <c r="T30" s="2">
        <v>147</v>
      </c>
      <c r="U30" s="2">
        <v>147</v>
      </c>
      <c r="V30" s="2">
        <v>147</v>
      </c>
      <c r="W30" s="2">
        <v>148</v>
      </c>
      <c r="X30" s="2">
        <v>151</v>
      </c>
      <c r="Y30" s="2">
        <v>173</v>
      </c>
      <c r="Z30" s="20">
        <f>Y30-X30</f>
        <v>22</v>
      </c>
      <c r="AA30" s="21">
        <v>4.8099999999999996</v>
      </c>
      <c r="AB30" s="22">
        <f t="shared" si="37"/>
        <v>105.82</v>
      </c>
      <c r="AC30" s="22"/>
      <c r="AD30" s="23">
        <f>C30+AC30-AB30</f>
        <v>137.05000000000001</v>
      </c>
      <c r="AE30" s="49">
        <v>224</v>
      </c>
      <c r="AF30" s="36">
        <f t="shared" si="0"/>
        <v>51</v>
      </c>
      <c r="AG30" s="27">
        <v>4.8099999999999996</v>
      </c>
      <c r="AH30" s="37">
        <f t="shared" si="38"/>
        <v>245.30999999999997</v>
      </c>
      <c r="AI30" s="53">
        <v>500</v>
      </c>
      <c r="AJ30" s="37">
        <f t="shared" si="39"/>
        <v>391.74</v>
      </c>
      <c r="AK30" s="49">
        <v>249</v>
      </c>
      <c r="AL30" s="36">
        <f t="shared" si="1"/>
        <v>25</v>
      </c>
      <c r="AM30" s="27">
        <v>5.04</v>
      </c>
      <c r="AN30" s="37">
        <f t="shared" si="40"/>
        <v>126</v>
      </c>
      <c r="AO30" s="53"/>
      <c r="AP30" s="59">
        <f t="shared" si="41"/>
        <v>265.74</v>
      </c>
      <c r="AQ30" s="49">
        <v>259.26</v>
      </c>
      <c r="AR30" s="36">
        <f t="shared" si="2"/>
        <v>10.259999999999991</v>
      </c>
      <c r="AS30" s="27">
        <v>5.04</v>
      </c>
      <c r="AT30" s="37">
        <f t="shared" si="42"/>
        <v>51.710399999999957</v>
      </c>
      <c r="AU30" s="53"/>
      <c r="AV30" s="110">
        <f t="shared" si="166"/>
        <v>214.02960000000004</v>
      </c>
      <c r="AW30" s="49">
        <v>290</v>
      </c>
      <c r="AX30" s="36">
        <f t="shared" si="3"/>
        <v>30.740000000000009</v>
      </c>
      <c r="AY30" s="27">
        <v>5.04</v>
      </c>
      <c r="AZ30" s="37">
        <f t="shared" si="109"/>
        <v>154.92960000000005</v>
      </c>
      <c r="BA30" s="53"/>
      <c r="BB30" s="121">
        <f t="shared" si="167"/>
        <v>59.099999999999994</v>
      </c>
      <c r="BC30" s="128">
        <v>338</v>
      </c>
      <c r="BD30" s="124">
        <f t="shared" si="4"/>
        <v>48</v>
      </c>
      <c r="BE30" s="27">
        <v>5.04</v>
      </c>
      <c r="BF30" s="37">
        <f t="shared" si="110"/>
        <v>241.92000000000002</v>
      </c>
      <c r="BG30" s="53"/>
      <c r="BH30" s="120">
        <f t="shared" si="168"/>
        <v>-182.82000000000002</v>
      </c>
      <c r="BI30" s="128">
        <v>360</v>
      </c>
      <c r="BJ30" s="124">
        <f t="shared" si="5"/>
        <v>22</v>
      </c>
      <c r="BK30" s="27">
        <v>5.04</v>
      </c>
      <c r="BL30" s="37">
        <f t="shared" si="111"/>
        <v>110.88</v>
      </c>
      <c r="BM30" s="53"/>
      <c r="BN30" s="58">
        <f t="shared" si="169"/>
        <v>-293.70000000000005</v>
      </c>
      <c r="BO30" s="128">
        <v>360</v>
      </c>
      <c r="BP30" s="124">
        <f t="shared" si="6"/>
        <v>0</v>
      </c>
      <c r="BQ30" s="27">
        <v>5.04</v>
      </c>
      <c r="BR30" s="37">
        <f t="shared" si="112"/>
        <v>0</v>
      </c>
      <c r="BS30" s="53"/>
      <c r="BT30" s="58">
        <f t="shared" si="51"/>
        <v>-293.70000000000005</v>
      </c>
      <c r="BU30" s="128">
        <v>360</v>
      </c>
      <c r="BV30" s="124">
        <f t="shared" si="7"/>
        <v>0</v>
      </c>
      <c r="BW30" s="27">
        <v>5.04</v>
      </c>
      <c r="BX30" s="37">
        <f t="shared" si="113"/>
        <v>0</v>
      </c>
      <c r="BY30" s="53"/>
      <c r="BZ30" s="58">
        <f t="shared" si="53"/>
        <v>-293.70000000000005</v>
      </c>
      <c r="CA30" s="128">
        <v>360</v>
      </c>
      <c r="CB30" s="124">
        <f t="shared" si="8"/>
        <v>0</v>
      </c>
      <c r="CC30" s="27">
        <v>5.04</v>
      </c>
      <c r="CD30" s="37">
        <f t="shared" si="114"/>
        <v>0</v>
      </c>
      <c r="CE30" s="53"/>
      <c r="CF30" s="58">
        <f t="shared" si="55"/>
        <v>-293.70000000000005</v>
      </c>
      <c r="CG30" s="128">
        <v>360</v>
      </c>
      <c r="CH30" s="124">
        <f t="shared" si="9"/>
        <v>0</v>
      </c>
      <c r="CI30" s="27">
        <v>5.04</v>
      </c>
      <c r="CJ30" s="37">
        <f t="shared" si="115"/>
        <v>0</v>
      </c>
      <c r="CK30" s="53"/>
      <c r="CL30" s="58">
        <f t="shared" si="57"/>
        <v>-293.70000000000005</v>
      </c>
      <c r="CM30" s="128">
        <v>372</v>
      </c>
      <c r="CN30" s="124">
        <f t="shared" si="10"/>
        <v>12</v>
      </c>
      <c r="CO30" s="27">
        <v>5.04</v>
      </c>
      <c r="CP30" s="37">
        <f t="shared" si="116"/>
        <v>60.480000000000004</v>
      </c>
      <c r="CQ30" s="53"/>
      <c r="CR30" s="58">
        <f t="shared" si="59"/>
        <v>-354.18000000000006</v>
      </c>
      <c r="CS30" s="128">
        <v>403</v>
      </c>
      <c r="CT30" s="124">
        <f t="shared" si="11"/>
        <v>31</v>
      </c>
      <c r="CU30" s="27">
        <v>5.04</v>
      </c>
      <c r="CV30" s="37">
        <f t="shared" si="146"/>
        <v>156.24</v>
      </c>
      <c r="CW30" s="53">
        <v>1000</v>
      </c>
      <c r="CX30" s="110">
        <f t="shared" si="61"/>
        <v>489.57999999999993</v>
      </c>
      <c r="CY30" s="128">
        <v>454</v>
      </c>
      <c r="CZ30" s="124">
        <f t="shared" si="12"/>
        <v>51</v>
      </c>
      <c r="DA30" s="27">
        <v>5.04</v>
      </c>
      <c r="DB30" s="37">
        <f t="shared" si="147"/>
        <v>257.04000000000002</v>
      </c>
      <c r="DC30" s="53"/>
      <c r="DD30" s="110">
        <f t="shared" si="63"/>
        <v>232.53999999999991</v>
      </c>
      <c r="DE30" s="128">
        <v>465</v>
      </c>
      <c r="DF30" s="124">
        <f t="shared" si="13"/>
        <v>11</v>
      </c>
      <c r="DG30" s="27">
        <v>5.29</v>
      </c>
      <c r="DH30" s="37">
        <f t="shared" si="170"/>
        <v>58.19</v>
      </c>
      <c r="DI30" s="53"/>
      <c r="DJ30" s="110">
        <f t="shared" si="65"/>
        <v>174.34999999999991</v>
      </c>
      <c r="DK30" s="128">
        <v>485</v>
      </c>
      <c r="DL30" s="124">
        <f t="shared" si="14"/>
        <v>20</v>
      </c>
      <c r="DM30" s="27">
        <v>5.29</v>
      </c>
      <c r="DN30" s="37">
        <f t="shared" si="171"/>
        <v>105.8</v>
      </c>
      <c r="DO30" s="53"/>
      <c r="DP30" s="110">
        <f t="shared" si="67"/>
        <v>68.549999999999912</v>
      </c>
      <c r="DQ30" s="128">
        <v>502</v>
      </c>
      <c r="DR30" s="124">
        <f t="shared" si="15"/>
        <v>17</v>
      </c>
      <c r="DS30" s="27">
        <v>5.29</v>
      </c>
      <c r="DT30" s="37">
        <f t="shared" si="172"/>
        <v>89.93</v>
      </c>
      <c r="DU30" s="53"/>
      <c r="DV30" s="58">
        <f t="shared" si="69"/>
        <v>-21.380000000000095</v>
      </c>
      <c r="DW30" s="128">
        <v>526</v>
      </c>
      <c r="DX30" s="124">
        <f t="shared" si="16"/>
        <v>24</v>
      </c>
      <c r="DY30" s="27">
        <v>5.29</v>
      </c>
      <c r="DZ30" s="37">
        <f t="shared" si="173"/>
        <v>126.96000000000001</v>
      </c>
      <c r="EA30" s="53"/>
      <c r="EB30" s="58">
        <f t="shared" si="71"/>
        <v>-148.34000000000009</v>
      </c>
      <c r="EC30" s="128">
        <v>531</v>
      </c>
      <c r="ED30" s="124">
        <f t="shared" si="17"/>
        <v>5</v>
      </c>
      <c r="EE30" s="27">
        <v>5.29</v>
      </c>
      <c r="EF30" s="37">
        <f t="shared" si="174"/>
        <v>26.45</v>
      </c>
      <c r="EG30" s="53"/>
      <c r="EH30" s="58">
        <f t="shared" si="73"/>
        <v>-174.79000000000008</v>
      </c>
      <c r="EI30" s="128">
        <v>531</v>
      </c>
      <c r="EJ30" s="124">
        <f t="shared" si="18"/>
        <v>0</v>
      </c>
      <c r="EK30" s="27">
        <v>5.29</v>
      </c>
      <c r="EL30" s="37">
        <f t="shared" si="175"/>
        <v>0</v>
      </c>
      <c r="EM30" s="53"/>
      <c r="EN30" s="58">
        <f t="shared" si="75"/>
        <v>-174.79000000000008</v>
      </c>
      <c r="EO30" s="128">
        <v>531</v>
      </c>
      <c r="EP30" s="124">
        <f t="shared" si="125"/>
        <v>0</v>
      </c>
      <c r="EQ30" s="27">
        <v>5.38</v>
      </c>
      <c r="ER30" s="37">
        <f t="shared" si="176"/>
        <v>0</v>
      </c>
      <c r="ES30" s="53"/>
      <c r="ET30" s="58">
        <f t="shared" si="77"/>
        <v>-174.79000000000008</v>
      </c>
      <c r="EU30" s="128">
        <v>531</v>
      </c>
      <c r="EV30" s="124">
        <f t="shared" si="127"/>
        <v>0</v>
      </c>
      <c r="EW30" s="27">
        <v>5.38</v>
      </c>
      <c r="EX30" s="37">
        <f t="shared" si="177"/>
        <v>0</v>
      </c>
      <c r="EY30" s="53"/>
      <c r="EZ30" s="58">
        <f t="shared" si="79"/>
        <v>-174.79000000000008</v>
      </c>
      <c r="FA30" s="128">
        <v>531</v>
      </c>
      <c r="FB30" s="124">
        <f t="shared" si="129"/>
        <v>0</v>
      </c>
      <c r="FC30" s="27">
        <v>5.38</v>
      </c>
      <c r="FD30" s="37">
        <f t="shared" si="178"/>
        <v>0</v>
      </c>
      <c r="FE30" s="53"/>
      <c r="FF30" s="58">
        <f t="shared" si="81"/>
        <v>-174.79000000000008</v>
      </c>
      <c r="FG30" s="128">
        <v>582</v>
      </c>
      <c r="FH30" s="124">
        <f t="shared" si="131"/>
        <v>51</v>
      </c>
      <c r="FI30" s="27">
        <v>5.38</v>
      </c>
      <c r="FJ30" s="37">
        <f t="shared" si="179"/>
        <v>274.38</v>
      </c>
      <c r="FK30" s="53"/>
      <c r="FL30" s="58">
        <f t="shared" si="83"/>
        <v>-449.17000000000007</v>
      </c>
      <c r="FM30" s="128">
        <v>634</v>
      </c>
      <c r="FN30" s="124">
        <f t="shared" si="133"/>
        <v>52</v>
      </c>
      <c r="FO30" s="27">
        <v>5.38</v>
      </c>
      <c r="FP30" s="37">
        <f t="shared" si="180"/>
        <v>279.76</v>
      </c>
      <c r="FQ30" s="53">
        <v>500</v>
      </c>
      <c r="FR30" s="58">
        <f t="shared" si="85"/>
        <v>-228.93000000000006</v>
      </c>
      <c r="FS30" s="128">
        <v>669</v>
      </c>
      <c r="FT30" s="124">
        <f t="shared" si="135"/>
        <v>35</v>
      </c>
      <c r="FU30" s="27">
        <v>5.38</v>
      </c>
      <c r="FV30" s="37">
        <f t="shared" si="181"/>
        <v>188.29999999999998</v>
      </c>
      <c r="FW30" s="53">
        <v>500</v>
      </c>
      <c r="FX30" s="110">
        <f t="shared" si="87"/>
        <v>82.769999999999982</v>
      </c>
      <c r="FY30" s="128">
        <v>684</v>
      </c>
      <c r="FZ30" s="124">
        <f t="shared" si="137"/>
        <v>15</v>
      </c>
      <c r="GA30" s="27">
        <v>5.56</v>
      </c>
      <c r="GB30" s="37">
        <f t="shared" si="182"/>
        <v>83.399999999999991</v>
      </c>
      <c r="GC30" s="53"/>
      <c r="GD30" s="110">
        <f t="shared" si="27"/>
        <v>-0.63000000000000966</v>
      </c>
      <c r="GE30" s="128">
        <v>695</v>
      </c>
      <c r="GF30" s="124">
        <f t="shared" si="139"/>
        <v>11</v>
      </c>
      <c r="GG30" s="27">
        <v>5.56</v>
      </c>
      <c r="GH30" s="37">
        <f t="shared" si="183"/>
        <v>61.16</v>
      </c>
      <c r="GI30" s="53"/>
      <c r="GJ30" s="58">
        <f t="shared" si="89"/>
        <v>-61.790000000000006</v>
      </c>
      <c r="GK30" s="128">
        <v>717</v>
      </c>
      <c r="GL30" s="124">
        <f t="shared" si="141"/>
        <v>22</v>
      </c>
      <c r="GM30" s="27">
        <v>5.56</v>
      </c>
      <c r="GN30" s="37">
        <f t="shared" si="184"/>
        <v>122.32</v>
      </c>
      <c r="GO30" s="53"/>
      <c r="GP30" s="58">
        <f t="shared" si="91"/>
        <v>-184.11</v>
      </c>
      <c r="GQ30" s="128">
        <v>729</v>
      </c>
      <c r="GR30" s="124">
        <f t="shared" si="143"/>
        <v>12</v>
      </c>
      <c r="GS30" s="27">
        <v>5.56</v>
      </c>
      <c r="GT30" s="37">
        <f t="shared" si="185"/>
        <v>66.72</v>
      </c>
      <c r="GU30" s="53">
        <v>500</v>
      </c>
      <c r="GV30" s="110">
        <f t="shared" si="93"/>
        <v>249.16999999999996</v>
      </c>
    </row>
    <row r="31" spans="1:204" ht="15.6" customHeight="1" x14ac:dyDescent="0.25">
      <c r="A31" s="97" t="s">
        <v>167</v>
      </c>
      <c r="B31" s="28">
        <v>44</v>
      </c>
      <c r="C31" s="8"/>
      <c r="D31" s="9"/>
      <c r="E31" s="10"/>
      <c r="F31" s="10"/>
      <c r="G31" s="10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8"/>
      <c r="Y31" s="8"/>
      <c r="Z31" s="9"/>
      <c r="AA31" s="9"/>
      <c r="AB31" s="8"/>
      <c r="AC31" s="14"/>
      <c r="AD31" s="8"/>
      <c r="AE31" s="49"/>
      <c r="AF31" s="36">
        <f t="shared" si="0"/>
        <v>0</v>
      </c>
      <c r="AG31" s="27">
        <v>4.8099999999999996</v>
      </c>
      <c r="AH31" s="37">
        <f t="shared" si="38"/>
        <v>0</v>
      </c>
      <c r="AI31" s="53"/>
      <c r="AJ31" s="37">
        <f t="shared" si="39"/>
        <v>0</v>
      </c>
      <c r="AK31" s="49"/>
      <c r="AL31" s="36">
        <f t="shared" si="1"/>
        <v>0</v>
      </c>
      <c r="AM31" s="27">
        <v>5.04</v>
      </c>
      <c r="AN31" s="37">
        <f t="shared" si="40"/>
        <v>0</v>
      </c>
      <c r="AO31" s="53"/>
      <c r="AP31" s="59">
        <f t="shared" si="41"/>
        <v>0</v>
      </c>
      <c r="AQ31" s="49"/>
      <c r="AR31" s="36">
        <f t="shared" si="2"/>
        <v>0</v>
      </c>
      <c r="AS31" s="27">
        <v>5.04</v>
      </c>
      <c r="AT31" s="37">
        <f t="shared" si="42"/>
        <v>0</v>
      </c>
      <c r="AU31" s="53"/>
      <c r="AV31" s="59">
        <f t="shared" si="166"/>
        <v>0</v>
      </c>
      <c r="AW31" s="49"/>
      <c r="AX31" s="36">
        <f t="shared" si="3"/>
        <v>0</v>
      </c>
      <c r="AY31" s="27">
        <v>5.04</v>
      </c>
      <c r="AZ31" s="37">
        <f t="shared" si="109"/>
        <v>0</v>
      </c>
      <c r="BA31" s="53"/>
      <c r="BB31" s="121">
        <f t="shared" si="167"/>
        <v>0</v>
      </c>
      <c r="BC31" s="128"/>
      <c r="BD31" s="124">
        <f t="shared" si="4"/>
        <v>0</v>
      </c>
      <c r="BE31" s="27">
        <v>5.04</v>
      </c>
      <c r="BF31" s="37">
        <f t="shared" si="110"/>
        <v>0</v>
      </c>
      <c r="BG31" s="53"/>
      <c r="BH31" s="121">
        <f t="shared" si="168"/>
        <v>0</v>
      </c>
      <c r="BI31" s="128"/>
      <c r="BJ31" s="124">
        <f t="shared" si="5"/>
        <v>0</v>
      </c>
      <c r="BK31" s="27">
        <v>5.04</v>
      </c>
      <c r="BL31" s="37">
        <f t="shared" si="111"/>
        <v>0</v>
      </c>
      <c r="BM31" s="53"/>
      <c r="BN31" s="110">
        <f t="shared" si="169"/>
        <v>0</v>
      </c>
      <c r="BO31" s="128"/>
      <c r="BP31" s="124">
        <f t="shared" si="6"/>
        <v>0</v>
      </c>
      <c r="BQ31" s="27">
        <v>5.04</v>
      </c>
      <c r="BR31" s="37">
        <f t="shared" si="112"/>
        <v>0</v>
      </c>
      <c r="BS31" s="53"/>
      <c r="BT31" s="110">
        <f t="shared" si="51"/>
        <v>0</v>
      </c>
      <c r="BU31" s="128"/>
      <c r="BV31" s="124">
        <f t="shared" si="7"/>
        <v>0</v>
      </c>
      <c r="BW31" s="27">
        <v>5.04</v>
      </c>
      <c r="BX31" s="37">
        <f t="shared" si="113"/>
        <v>0</v>
      </c>
      <c r="BY31" s="53"/>
      <c r="BZ31" s="110">
        <f t="shared" si="53"/>
        <v>0</v>
      </c>
      <c r="CA31" s="128"/>
      <c r="CB31" s="124">
        <f t="shared" si="8"/>
        <v>0</v>
      </c>
      <c r="CC31" s="27">
        <v>5.04</v>
      </c>
      <c r="CD31" s="37">
        <f t="shared" si="114"/>
        <v>0</v>
      </c>
      <c r="CE31" s="53"/>
      <c r="CF31" s="110">
        <f t="shared" si="55"/>
        <v>0</v>
      </c>
      <c r="CG31" s="128"/>
      <c r="CH31" s="124">
        <f t="shared" si="9"/>
        <v>0</v>
      </c>
      <c r="CI31" s="27">
        <v>5.04</v>
      </c>
      <c r="CJ31" s="37">
        <f t="shared" si="115"/>
        <v>0</v>
      </c>
      <c r="CK31" s="53"/>
      <c r="CL31" s="110">
        <f t="shared" si="57"/>
        <v>0</v>
      </c>
      <c r="CM31" s="128"/>
      <c r="CN31" s="124">
        <f t="shared" si="10"/>
        <v>0</v>
      </c>
      <c r="CO31" s="27">
        <v>5.04</v>
      </c>
      <c r="CP31" s="37">
        <f t="shared" si="116"/>
        <v>0</v>
      </c>
      <c r="CQ31" s="53"/>
      <c r="CR31" s="110">
        <f t="shared" si="59"/>
        <v>0</v>
      </c>
      <c r="CS31" s="128"/>
      <c r="CT31" s="124">
        <f t="shared" si="11"/>
        <v>0</v>
      </c>
      <c r="CU31" s="27">
        <v>5.04</v>
      </c>
      <c r="CV31" s="37">
        <f t="shared" si="146"/>
        <v>0</v>
      </c>
      <c r="CW31" s="53"/>
      <c r="CX31" s="110">
        <f t="shared" si="61"/>
        <v>0</v>
      </c>
      <c r="CY31" s="128"/>
      <c r="CZ31" s="124">
        <f t="shared" si="12"/>
        <v>0</v>
      </c>
      <c r="DA31" s="27">
        <v>5.04</v>
      </c>
      <c r="DB31" s="37">
        <f t="shared" si="147"/>
        <v>0</v>
      </c>
      <c r="DC31" s="53"/>
      <c r="DD31" s="110">
        <f t="shared" si="63"/>
        <v>0</v>
      </c>
      <c r="DE31" s="128"/>
      <c r="DF31" s="124">
        <f t="shared" si="13"/>
        <v>0</v>
      </c>
      <c r="DG31" s="27">
        <v>5.29</v>
      </c>
      <c r="DH31" s="37">
        <f t="shared" si="170"/>
        <v>0</v>
      </c>
      <c r="DI31" s="53"/>
      <c r="DJ31" s="110">
        <f t="shared" si="65"/>
        <v>0</v>
      </c>
      <c r="DK31" s="128">
        <v>1</v>
      </c>
      <c r="DL31" s="124">
        <f t="shared" si="14"/>
        <v>1</v>
      </c>
      <c r="DM31" s="27">
        <v>5.29</v>
      </c>
      <c r="DN31" s="37">
        <f t="shared" si="171"/>
        <v>5.29</v>
      </c>
      <c r="DO31" s="53"/>
      <c r="DP31" s="110">
        <f t="shared" si="67"/>
        <v>-5.29</v>
      </c>
      <c r="DQ31" s="128">
        <v>1</v>
      </c>
      <c r="DR31" s="124">
        <f t="shared" si="15"/>
        <v>0</v>
      </c>
      <c r="DS31" s="27">
        <v>5.29</v>
      </c>
      <c r="DT31" s="37">
        <f t="shared" si="172"/>
        <v>0</v>
      </c>
      <c r="DU31" s="53"/>
      <c r="DV31" s="58">
        <f t="shared" si="69"/>
        <v>-5.29</v>
      </c>
      <c r="DW31" s="128">
        <v>8</v>
      </c>
      <c r="DX31" s="124">
        <f t="shared" si="16"/>
        <v>7</v>
      </c>
      <c r="DY31" s="27">
        <v>5.29</v>
      </c>
      <c r="DZ31" s="37">
        <f t="shared" si="173"/>
        <v>37.03</v>
      </c>
      <c r="EA31" s="53"/>
      <c r="EB31" s="58">
        <f t="shared" si="71"/>
        <v>-42.32</v>
      </c>
      <c r="EC31" s="128">
        <v>192</v>
      </c>
      <c r="ED31" s="124">
        <f t="shared" si="17"/>
        <v>184</v>
      </c>
      <c r="EE31" s="27">
        <v>5.29</v>
      </c>
      <c r="EF31" s="37">
        <f t="shared" si="174"/>
        <v>973.36</v>
      </c>
      <c r="EG31" s="53"/>
      <c r="EH31" s="57">
        <f t="shared" si="73"/>
        <v>-1015.6800000000001</v>
      </c>
      <c r="EI31" s="128">
        <v>768</v>
      </c>
      <c r="EJ31" s="124">
        <f t="shared" si="18"/>
        <v>576</v>
      </c>
      <c r="EK31" s="27">
        <v>5.29</v>
      </c>
      <c r="EL31" s="37">
        <f t="shared" si="175"/>
        <v>3047.04</v>
      </c>
      <c r="EM31" s="53"/>
      <c r="EN31" s="57">
        <f t="shared" si="75"/>
        <v>-4062.7200000000003</v>
      </c>
      <c r="EO31" s="128">
        <v>768</v>
      </c>
      <c r="EP31" s="124">
        <f t="shared" si="125"/>
        <v>0</v>
      </c>
      <c r="EQ31" s="27">
        <v>5.38</v>
      </c>
      <c r="ER31" s="37">
        <f t="shared" si="176"/>
        <v>0</v>
      </c>
      <c r="ES31" s="53"/>
      <c r="ET31" s="57">
        <f t="shared" si="77"/>
        <v>-4062.7200000000003</v>
      </c>
      <c r="EU31" s="128">
        <v>768</v>
      </c>
      <c r="EV31" s="124">
        <f t="shared" si="127"/>
        <v>0</v>
      </c>
      <c r="EW31" s="27">
        <v>5.38</v>
      </c>
      <c r="EX31" s="37">
        <f t="shared" si="177"/>
        <v>0</v>
      </c>
      <c r="EY31" s="53"/>
      <c r="EZ31" s="57">
        <f t="shared" si="79"/>
        <v>-4062.7200000000003</v>
      </c>
      <c r="FA31" s="128">
        <v>879</v>
      </c>
      <c r="FB31" s="124">
        <f t="shared" si="129"/>
        <v>111</v>
      </c>
      <c r="FC31" s="27">
        <v>5.38</v>
      </c>
      <c r="FD31" s="37">
        <f t="shared" si="178"/>
        <v>597.17999999999995</v>
      </c>
      <c r="FE31" s="53"/>
      <c r="FF31" s="57">
        <f t="shared" si="81"/>
        <v>-4659.9000000000005</v>
      </c>
      <c r="FG31" s="128">
        <v>1450</v>
      </c>
      <c r="FH31" s="124">
        <f t="shared" si="131"/>
        <v>571</v>
      </c>
      <c r="FI31" s="27">
        <v>5.38</v>
      </c>
      <c r="FJ31" s="37">
        <f t="shared" si="179"/>
        <v>3071.98</v>
      </c>
      <c r="FK31" s="53"/>
      <c r="FL31" s="57">
        <f t="shared" si="83"/>
        <v>-7731.880000000001</v>
      </c>
      <c r="FM31" s="128">
        <v>1747</v>
      </c>
      <c r="FN31" s="124">
        <f t="shared" si="133"/>
        <v>297</v>
      </c>
      <c r="FO31" s="27">
        <v>5.38</v>
      </c>
      <c r="FP31" s="37">
        <f t="shared" si="180"/>
        <v>1597.86</v>
      </c>
      <c r="FQ31" s="53">
        <v>8000</v>
      </c>
      <c r="FR31" s="57">
        <f t="shared" si="85"/>
        <v>-1329.7400000000007</v>
      </c>
      <c r="FS31" s="128">
        <v>1791</v>
      </c>
      <c r="FT31" s="124">
        <f t="shared" si="135"/>
        <v>44</v>
      </c>
      <c r="FU31" s="27">
        <v>5.38</v>
      </c>
      <c r="FV31" s="37">
        <f t="shared" si="181"/>
        <v>236.72</v>
      </c>
      <c r="FW31" s="53"/>
      <c r="FX31" s="57">
        <f t="shared" si="87"/>
        <v>-1566.4600000000007</v>
      </c>
      <c r="FY31" s="128">
        <v>2124</v>
      </c>
      <c r="FZ31" s="124">
        <f t="shared" si="137"/>
        <v>333</v>
      </c>
      <c r="GA31" s="27">
        <v>5.56</v>
      </c>
      <c r="GB31" s="37">
        <f t="shared" si="182"/>
        <v>1851.4799999999998</v>
      </c>
      <c r="GC31" s="53"/>
      <c r="GD31" s="57">
        <f t="shared" si="27"/>
        <v>-3417.9400000000005</v>
      </c>
      <c r="GE31" s="128">
        <v>2498</v>
      </c>
      <c r="GF31" s="124">
        <f t="shared" si="139"/>
        <v>374</v>
      </c>
      <c r="GG31" s="27">
        <v>5.56</v>
      </c>
      <c r="GH31" s="37">
        <f t="shared" si="183"/>
        <v>2079.44</v>
      </c>
      <c r="GI31" s="53"/>
      <c r="GJ31" s="57">
        <f t="shared" si="89"/>
        <v>-5497.380000000001</v>
      </c>
      <c r="GK31" s="128">
        <v>2866</v>
      </c>
      <c r="GL31" s="124">
        <f t="shared" si="141"/>
        <v>368</v>
      </c>
      <c r="GM31" s="27">
        <v>5.56</v>
      </c>
      <c r="GN31" s="37">
        <f t="shared" si="184"/>
        <v>2046.08</v>
      </c>
      <c r="GO31" s="53"/>
      <c r="GP31" s="57">
        <f t="shared" si="91"/>
        <v>-7543.4600000000009</v>
      </c>
      <c r="GQ31" s="128">
        <v>2866</v>
      </c>
      <c r="GR31" s="124">
        <f t="shared" si="143"/>
        <v>0</v>
      </c>
      <c r="GS31" s="27">
        <v>5.56</v>
      </c>
      <c r="GT31" s="37">
        <f t="shared" si="185"/>
        <v>0</v>
      </c>
      <c r="GU31" s="53"/>
      <c r="GV31" s="57">
        <f t="shared" si="93"/>
        <v>-7543.4600000000009</v>
      </c>
    </row>
    <row r="32" spans="1:204" ht="15.6" customHeight="1" x14ac:dyDescent="0.25">
      <c r="A32" s="99"/>
      <c r="B32" s="28">
        <v>45</v>
      </c>
      <c r="C32" s="8"/>
      <c r="D32" s="9"/>
      <c r="E32" s="10"/>
      <c r="F32" s="10"/>
      <c r="G32" s="10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8"/>
      <c r="Y32" s="8"/>
      <c r="Z32" s="9"/>
      <c r="AA32" s="9"/>
      <c r="AB32" s="8"/>
      <c r="AC32" s="14"/>
      <c r="AD32" s="8"/>
      <c r="AE32" s="49"/>
      <c r="AF32" s="36">
        <f t="shared" si="0"/>
        <v>0</v>
      </c>
      <c r="AG32" s="27">
        <v>4.8099999999999996</v>
      </c>
      <c r="AH32" s="37">
        <f t="shared" si="38"/>
        <v>0</v>
      </c>
      <c r="AI32" s="53"/>
      <c r="AJ32" s="37">
        <f t="shared" si="39"/>
        <v>0</v>
      </c>
      <c r="AK32" s="49"/>
      <c r="AL32" s="36">
        <f t="shared" si="1"/>
        <v>0</v>
      </c>
      <c r="AM32" s="27">
        <v>5.04</v>
      </c>
      <c r="AN32" s="37">
        <f t="shared" si="40"/>
        <v>0</v>
      </c>
      <c r="AO32" s="53"/>
      <c r="AP32" s="59">
        <f t="shared" si="41"/>
        <v>0</v>
      </c>
      <c r="AQ32" s="49"/>
      <c r="AR32" s="36">
        <f t="shared" si="2"/>
        <v>0</v>
      </c>
      <c r="AS32" s="27">
        <v>5.04</v>
      </c>
      <c r="AT32" s="37">
        <f t="shared" si="42"/>
        <v>0</v>
      </c>
      <c r="AU32" s="53"/>
      <c r="AV32" s="59">
        <f t="shared" si="166"/>
        <v>0</v>
      </c>
      <c r="AW32" s="49"/>
      <c r="AX32" s="36">
        <f t="shared" si="3"/>
        <v>0</v>
      </c>
      <c r="AY32" s="27">
        <v>5.04</v>
      </c>
      <c r="AZ32" s="37">
        <f t="shared" si="109"/>
        <v>0</v>
      </c>
      <c r="BA32" s="53"/>
      <c r="BB32" s="121">
        <f t="shared" si="167"/>
        <v>0</v>
      </c>
      <c r="BC32" s="128"/>
      <c r="BD32" s="124">
        <f t="shared" si="4"/>
        <v>0</v>
      </c>
      <c r="BE32" s="27">
        <v>5.04</v>
      </c>
      <c r="BF32" s="37">
        <f t="shared" si="110"/>
        <v>0</v>
      </c>
      <c r="BG32" s="53"/>
      <c r="BH32" s="121">
        <f t="shared" si="168"/>
        <v>0</v>
      </c>
      <c r="BI32" s="128"/>
      <c r="BJ32" s="124">
        <f t="shared" si="5"/>
        <v>0</v>
      </c>
      <c r="BK32" s="27">
        <v>5.04</v>
      </c>
      <c r="BL32" s="37">
        <f t="shared" si="111"/>
        <v>0</v>
      </c>
      <c r="BM32" s="53"/>
      <c r="BN32" s="110">
        <f t="shared" si="169"/>
        <v>0</v>
      </c>
      <c r="BO32" s="128"/>
      <c r="BP32" s="124">
        <f t="shared" si="6"/>
        <v>0</v>
      </c>
      <c r="BQ32" s="27">
        <v>5.04</v>
      </c>
      <c r="BR32" s="37">
        <f t="shared" si="112"/>
        <v>0</v>
      </c>
      <c r="BS32" s="53"/>
      <c r="BT32" s="110">
        <f t="shared" si="51"/>
        <v>0</v>
      </c>
      <c r="BU32" s="128"/>
      <c r="BV32" s="124">
        <f t="shared" si="7"/>
        <v>0</v>
      </c>
      <c r="BW32" s="27">
        <v>5.04</v>
      </c>
      <c r="BX32" s="37">
        <f t="shared" si="113"/>
        <v>0</v>
      </c>
      <c r="BY32" s="53"/>
      <c r="BZ32" s="110">
        <f t="shared" si="53"/>
        <v>0</v>
      </c>
      <c r="CA32" s="128"/>
      <c r="CB32" s="124">
        <f t="shared" si="8"/>
        <v>0</v>
      </c>
      <c r="CC32" s="27">
        <v>5.04</v>
      </c>
      <c r="CD32" s="37">
        <f t="shared" si="114"/>
        <v>0</v>
      </c>
      <c r="CE32" s="53"/>
      <c r="CF32" s="110">
        <f t="shared" si="55"/>
        <v>0</v>
      </c>
      <c r="CG32" s="128"/>
      <c r="CH32" s="124">
        <f t="shared" si="9"/>
        <v>0</v>
      </c>
      <c r="CI32" s="27">
        <v>5.04</v>
      </c>
      <c r="CJ32" s="37">
        <f t="shared" si="115"/>
        <v>0</v>
      </c>
      <c r="CK32" s="53"/>
      <c r="CL32" s="110">
        <f t="shared" si="57"/>
        <v>0</v>
      </c>
      <c r="CM32" s="128"/>
      <c r="CN32" s="124">
        <f t="shared" si="10"/>
        <v>0</v>
      </c>
      <c r="CO32" s="27">
        <v>5.04</v>
      </c>
      <c r="CP32" s="37">
        <f t="shared" si="116"/>
        <v>0</v>
      </c>
      <c r="CQ32" s="53"/>
      <c r="CR32" s="110">
        <f t="shared" si="59"/>
        <v>0</v>
      </c>
      <c r="CS32" s="128"/>
      <c r="CT32" s="124">
        <f t="shared" si="11"/>
        <v>0</v>
      </c>
      <c r="CU32" s="27">
        <v>5.04</v>
      </c>
      <c r="CV32" s="37">
        <f t="shared" si="146"/>
        <v>0</v>
      </c>
      <c r="CW32" s="53"/>
      <c r="CX32" s="110">
        <f t="shared" si="61"/>
        <v>0</v>
      </c>
      <c r="CY32" s="128"/>
      <c r="CZ32" s="124">
        <f t="shared" si="12"/>
        <v>0</v>
      </c>
      <c r="DA32" s="27">
        <v>5.04</v>
      </c>
      <c r="DB32" s="37">
        <f t="shared" si="147"/>
        <v>0</v>
      </c>
      <c r="DC32" s="53"/>
      <c r="DD32" s="110">
        <f t="shared" si="63"/>
        <v>0</v>
      </c>
      <c r="DE32" s="128"/>
      <c r="DF32" s="124">
        <f t="shared" si="13"/>
        <v>0</v>
      </c>
      <c r="DG32" s="27">
        <v>5.29</v>
      </c>
      <c r="DH32" s="37">
        <f t="shared" si="170"/>
        <v>0</v>
      </c>
      <c r="DI32" s="53"/>
      <c r="DJ32" s="110">
        <f t="shared" si="65"/>
        <v>0</v>
      </c>
      <c r="DK32" s="128"/>
      <c r="DL32" s="124">
        <f t="shared" si="14"/>
        <v>0</v>
      </c>
      <c r="DM32" s="27">
        <v>5.29</v>
      </c>
      <c r="DN32" s="37">
        <f t="shared" si="171"/>
        <v>0</v>
      </c>
      <c r="DO32" s="53"/>
      <c r="DP32" s="110">
        <f t="shared" si="67"/>
        <v>0</v>
      </c>
      <c r="DQ32" s="128"/>
      <c r="DR32" s="124">
        <f t="shared" si="15"/>
        <v>0</v>
      </c>
      <c r="DS32" s="27">
        <v>5.29</v>
      </c>
      <c r="DT32" s="37">
        <f t="shared" si="172"/>
        <v>0</v>
      </c>
      <c r="DU32" s="53"/>
      <c r="DV32" s="110">
        <f t="shared" si="69"/>
        <v>0</v>
      </c>
      <c r="DW32" s="128"/>
      <c r="DX32" s="124">
        <f t="shared" si="16"/>
        <v>0</v>
      </c>
      <c r="DY32" s="27">
        <v>5.29</v>
      </c>
      <c r="DZ32" s="37">
        <f t="shared" si="173"/>
        <v>0</v>
      </c>
      <c r="EA32" s="53"/>
      <c r="EB32" s="110">
        <f t="shared" si="71"/>
        <v>0</v>
      </c>
      <c r="EC32" s="128"/>
      <c r="ED32" s="124">
        <f t="shared" si="17"/>
        <v>0</v>
      </c>
      <c r="EE32" s="27">
        <v>5.29</v>
      </c>
      <c r="EF32" s="37">
        <f t="shared" si="174"/>
        <v>0</v>
      </c>
      <c r="EG32" s="53"/>
      <c r="EH32" s="110">
        <f t="shared" si="73"/>
        <v>0</v>
      </c>
      <c r="EI32" s="128"/>
      <c r="EJ32" s="124">
        <f t="shared" si="18"/>
        <v>0</v>
      </c>
      <c r="EK32" s="27">
        <v>5.29</v>
      </c>
      <c r="EL32" s="37">
        <f t="shared" si="175"/>
        <v>0</v>
      </c>
      <c r="EM32" s="53"/>
      <c r="EN32" s="110">
        <f t="shared" si="75"/>
        <v>0</v>
      </c>
      <c r="EO32" s="128"/>
      <c r="EP32" s="124">
        <f t="shared" si="125"/>
        <v>0</v>
      </c>
      <c r="EQ32" s="27">
        <v>5.29</v>
      </c>
      <c r="ER32" s="37">
        <f t="shared" si="176"/>
        <v>0</v>
      </c>
      <c r="ES32" s="53"/>
      <c r="ET32" s="110">
        <f t="shared" si="77"/>
        <v>0</v>
      </c>
      <c r="EU32" s="128"/>
      <c r="EV32" s="124">
        <f t="shared" si="127"/>
        <v>0</v>
      </c>
      <c r="EW32" s="27">
        <v>5.29</v>
      </c>
      <c r="EX32" s="37">
        <f t="shared" si="177"/>
        <v>0</v>
      </c>
      <c r="EY32" s="53"/>
      <c r="EZ32" s="110">
        <f t="shared" si="79"/>
        <v>0</v>
      </c>
      <c r="FA32" s="128"/>
      <c r="FB32" s="124">
        <f t="shared" si="129"/>
        <v>0</v>
      </c>
      <c r="FC32" s="27">
        <v>5.29</v>
      </c>
      <c r="FD32" s="37">
        <f t="shared" si="178"/>
        <v>0</v>
      </c>
      <c r="FE32" s="53"/>
      <c r="FF32" s="110">
        <f t="shared" si="81"/>
        <v>0</v>
      </c>
      <c r="FG32" s="128"/>
      <c r="FH32" s="124">
        <f t="shared" si="131"/>
        <v>0</v>
      </c>
      <c r="FI32" s="27">
        <v>5.29</v>
      </c>
      <c r="FJ32" s="37">
        <f t="shared" si="179"/>
        <v>0</v>
      </c>
      <c r="FK32" s="53"/>
      <c r="FL32" s="110">
        <f t="shared" si="83"/>
        <v>0</v>
      </c>
      <c r="FM32" s="128"/>
      <c r="FN32" s="124">
        <f t="shared" si="133"/>
        <v>0</v>
      </c>
      <c r="FO32" s="27">
        <v>5.29</v>
      </c>
      <c r="FP32" s="37">
        <f t="shared" si="180"/>
        <v>0</v>
      </c>
      <c r="FQ32" s="53"/>
      <c r="FR32" s="110">
        <f t="shared" si="85"/>
        <v>0</v>
      </c>
      <c r="FS32" s="128"/>
      <c r="FT32" s="124">
        <f t="shared" si="135"/>
        <v>0</v>
      </c>
      <c r="FU32" s="27">
        <v>5.38</v>
      </c>
      <c r="FV32" s="37">
        <f t="shared" si="181"/>
        <v>0</v>
      </c>
      <c r="FW32" s="53"/>
      <c r="FX32" s="110">
        <f t="shared" si="87"/>
        <v>0</v>
      </c>
      <c r="FY32" s="128"/>
      <c r="FZ32" s="124">
        <f t="shared" si="137"/>
        <v>0</v>
      </c>
      <c r="GA32" s="27">
        <v>5.56</v>
      </c>
      <c r="GB32" s="37">
        <f t="shared" si="182"/>
        <v>0</v>
      </c>
      <c r="GC32" s="53"/>
      <c r="GD32" s="110">
        <f t="shared" si="27"/>
        <v>0</v>
      </c>
      <c r="GE32" s="128"/>
      <c r="GF32" s="124">
        <f t="shared" si="139"/>
        <v>0</v>
      </c>
      <c r="GG32" s="27">
        <v>5.56</v>
      </c>
      <c r="GH32" s="37">
        <f t="shared" si="183"/>
        <v>0</v>
      </c>
      <c r="GI32" s="53"/>
      <c r="GJ32" s="110">
        <f t="shared" si="89"/>
        <v>0</v>
      </c>
      <c r="GK32" s="128"/>
      <c r="GL32" s="124">
        <f t="shared" si="141"/>
        <v>0</v>
      </c>
      <c r="GM32" s="27">
        <v>5.56</v>
      </c>
      <c r="GN32" s="37">
        <f t="shared" si="184"/>
        <v>0</v>
      </c>
      <c r="GO32" s="53"/>
      <c r="GP32" s="110">
        <f t="shared" si="91"/>
        <v>0</v>
      </c>
      <c r="GQ32" s="128"/>
      <c r="GR32" s="124">
        <f t="shared" si="143"/>
        <v>0</v>
      </c>
      <c r="GS32" s="27">
        <v>5.56</v>
      </c>
      <c r="GT32" s="37">
        <f t="shared" si="185"/>
        <v>0</v>
      </c>
      <c r="GU32" s="53"/>
      <c r="GV32" s="110">
        <f t="shared" si="93"/>
        <v>0</v>
      </c>
    </row>
    <row r="33" spans="1:204" ht="15.6" customHeight="1" x14ac:dyDescent="0.25">
      <c r="A33" s="97" t="s">
        <v>222</v>
      </c>
      <c r="B33" s="28">
        <v>46</v>
      </c>
      <c r="C33" s="8"/>
      <c r="D33" s="9"/>
      <c r="E33" s="10"/>
      <c r="F33" s="10"/>
      <c r="G33" s="10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8"/>
      <c r="Y33" s="8"/>
      <c r="Z33" s="9"/>
      <c r="AA33" s="9"/>
      <c r="AB33" s="8"/>
      <c r="AC33" s="14"/>
      <c r="AD33" s="8"/>
      <c r="AE33" s="49"/>
      <c r="AF33" s="36">
        <f t="shared" si="0"/>
        <v>0</v>
      </c>
      <c r="AG33" s="27">
        <v>4.8099999999999996</v>
      </c>
      <c r="AH33" s="37">
        <f t="shared" si="38"/>
        <v>0</v>
      </c>
      <c r="AI33" s="53"/>
      <c r="AJ33" s="37">
        <f t="shared" si="39"/>
        <v>0</v>
      </c>
      <c r="AK33" s="49"/>
      <c r="AL33" s="36">
        <f t="shared" si="1"/>
        <v>0</v>
      </c>
      <c r="AM33" s="27">
        <v>5.04</v>
      </c>
      <c r="AN33" s="37">
        <f t="shared" si="40"/>
        <v>0</v>
      </c>
      <c r="AO33" s="53"/>
      <c r="AP33" s="59">
        <f t="shared" si="41"/>
        <v>0</v>
      </c>
      <c r="AQ33" s="49"/>
      <c r="AR33" s="36">
        <f t="shared" si="2"/>
        <v>0</v>
      </c>
      <c r="AS33" s="27">
        <v>5.04</v>
      </c>
      <c r="AT33" s="37">
        <f t="shared" si="42"/>
        <v>0</v>
      </c>
      <c r="AU33" s="53"/>
      <c r="AV33" s="59">
        <f t="shared" si="166"/>
        <v>0</v>
      </c>
      <c r="AW33" s="49">
        <v>0</v>
      </c>
      <c r="AX33" s="36">
        <f t="shared" si="3"/>
        <v>0</v>
      </c>
      <c r="AY33" s="27">
        <v>5.04</v>
      </c>
      <c r="AZ33" s="37">
        <f t="shared" si="109"/>
        <v>0</v>
      </c>
      <c r="BA33" s="53"/>
      <c r="BB33" s="121">
        <f t="shared" si="167"/>
        <v>0</v>
      </c>
      <c r="BC33" s="128"/>
      <c r="BD33" s="124">
        <f t="shared" si="4"/>
        <v>0</v>
      </c>
      <c r="BE33" s="27">
        <v>5.04</v>
      </c>
      <c r="BF33" s="37">
        <f t="shared" si="110"/>
        <v>0</v>
      </c>
      <c r="BG33" s="53"/>
      <c r="BH33" s="121">
        <f t="shared" si="168"/>
        <v>0</v>
      </c>
      <c r="BI33" s="128"/>
      <c r="BJ33" s="124">
        <f t="shared" si="5"/>
        <v>0</v>
      </c>
      <c r="BK33" s="27">
        <v>5.04</v>
      </c>
      <c r="BL33" s="37">
        <f t="shared" si="111"/>
        <v>0</v>
      </c>
      <c r="BM33" s="53"/>
      <c r="BN33" s="110">
        <f t="shared" si="169"/>
        <v>0</v>
      </c>
      <c r="BO33" s="128"/>
      <c r="BP33" s="124">
        <f t="shared" si="6"/>
        <v>0</v>
      </c>
      <c r="BQ33" s="27">
        <v>5.04</v>
      </c>
      <c r="BR33" s="37">
        <f t="shared" si="112"/>
        <v>0</v>
      </c>
      <c r="BS33" s="53"/>
      <c r="BT33" s="110">
        <f t="shared" si="51"/>
        <v>0</v>
      </c>
      <c r="BU33" s="128"/>
      <c r="BV33" s="124">
        <f t="shared" si="7"/>
        <v>0</v>
      </c>
      <c r="BW33" s="27">
        <v>5.04</v>
      </c>
      <c r="BX33" s="37">
        <f t="shared" si="113"/>
        <v>0</v>
      </c>
      <c r="BY33" s="53"/>
      <c r="BZ33" s="110">
        <f t="shared" si="53"/>
        <v>0</v>
      </c>
      <c r="CA33" s="128"/>
      <c r="CB33" s="124">
        <f t="shared" si="8"/>
        <v>0</v>
      </c>
      <c r="CC33" s="27">
        <v>5.04</v>
      </c>
      <c r="CD33" s="37">
        <f t="shared" si="114"/>
        <v>0</v>
      </c>
      <c r="CE33" s="53"/>
      <c r="CF33" s="110">
        <f t="shared" si="55"/>
        <v>0</v>
      </c>
      <c r="CG33" s="128"/>
      <c r="CH33" s="124">
        <f t="shared" si="9"/>
        <v>0</v>
      </c>
      <c r="CI33" s="27">
        <v>5.04</v>
      </c>
      <c r="CJ33" s="37">
        <f t="shared" si="115"/>
        <v>0</v>
      </c>
      <c r="CK33" s="53"/>
      <c r="CL33" s="110">
        <f t="shared" si="57"/>
        <v>0</v>
      </c>
      <c r="CM33" s="128"/>
      <c r="CN33" s="124">
        <f t="shared" si="10"/>
        <v>0</v>
      </c>
      <c r="CO33" s="27">
        <v>5.04</v>
      </c>
      <c r="CP33" s="37">
        <f t="shared" si="116"/>
        <v>0</v>
      </c>
      <c r="CQ33" s="53"/>
      <c r="CR33" s="110">
        <f t="shared" si="59"/>
        <v>0</v>
      </c>
      <c r="CS33" s="128"/>
      <c r="CT33" s="124">
        <f t="shared" si="11"/>
        <v>0</v>
      </c>
      <c r="CU33" s="27">
        <v>5.04</v>
      </c>
      <c r="CV33" s="37">
        <f t="shared" si="146"/>
        <v>0</v>
      </c>
      <c r="CW33" s="53"/>
      <c r="CX33" s="110">
        <f t="shared" si="61"/>
        <v>0</v>
      </c>
      <c r="CY33" s="128"/>
      <c r="CZ33" s="124">
        <f t="shared" si="12"/>
        <v>0</v>
      </c>
      <c r="DA33" s="27">
        <v>5.04</v>
      </c>
      <c r="DB33" s="37">
        <f t="shared" si="147"/>
        <v>0</v>
      </c>
      <c r="DC33" s="53"/>
      <c r="DD33" s="110">
        <f t="shared" si="63"/>
        <v>0</v>
      </c>
      <c r="DE33" s="128"/>
      <c r="DF33" s="124">
        <f t="shared" si="13"/>
        <v>0</v>
      </c>
      <c r="DG33" s="27">
        <v>5.29</v>
      </c>
      <c r="DH33" s="37">
        <f t="shared" si="170"/>
        <v>0</v>
      </c>
      <c r="DI33" s="53"/>
      <c r="DJ33" s="110">
        <f t="shared" si="65"/>
        <v>0</v>
      </c>
      <c r="DK33" s="128"/>
      <c r="DL33" s="124">
        <f t="shared" si="14"/>
        <v>0</v>
      </c>
      <c r="DM33" s="27">
        <v>5.29</v>
      </c>
      <c r="DN33" s="37">
        <f t="shared" si="171"/>
        <v>0</v>
      </c>
      <c r="DO33" s="53"/>
      <c r="DP33" s="110">
        <f t="shared" si="67"/>
        <v>0</v>
      </c>
      <c r="DQ33" s="128"/>
      <c r="DR33" s="124">
        <f t="shared" si="15"/>
        <v>0</v>
      </c>
      <c r="DS33" s="27">
        <v>5.29</v>
      </c>
      <c r="DT33" s="37">
        <f t="shared" si="172"/>
        <v>0</v>
      </c>
      <c r="DU33" s="53"/>
      <c r="DV33" s="110">
        <f t="shared" si="69"/>
        <v>0</v>
      </c>
      <c r="DW33" s="128"/>
      <c r="DX33" s="124">
        <f t="shared" si="16"/>
        <v>0</v>
      </c>
      <c r="DY33" s="27">
        <v>5.29</v>
      </c>
      <c r="DZ33" s="37">
        <f t="shared" si="173"/>
        <v>0</v>
      </c>
      <c r="EA33" s="53"/>
      <c r="EB33" s="110">
        <f t="shared" si="71"/>
        <v>0</v>
      </c>
      <c r="EC33" s="128"/>
      <c r="ED33" s="124">
        <f t="shared" si="17"/>
        <v>0</v>
      </c>
      <c r="EE33" s="27">
        <v>5.29</v>
      </c>
      <c r="EF33" s="37">
        <f t="shared" si="174"/>
        <v>0</v>
      </c>
      <c r="EG33" s="53"/>
      <c r="EH33" s="110">
        <f t="shared" si="73"/>
        <v>0</v>
      </c>
      <c r="EI33" s="128"/>
      <c r="EJ33" s="124">
        <f t="shared" si="18"/>
        <v>0</v>
      </c>
      <c r="EK33" s="27">
        <v>5.29</v>
      </c>
      <c r="EL33" s="37">
        <f t="shared" si="175"/>
        <v>0</v>
      </c>
      <c r="EM33" s="53"/>
      <c r="EN33" s="110">
        <f t="shared" si="75"/>
        <v>0</v>
      </c>
      <c r="EO33" s="128"/>
      <c r="EP33" s="124">
        <f t="shared" si="125"/>
        <v>0</v>
      </c>
      <c r="EQ33" s="27">
        <v>5.29</v>
      </c>
      <c r="ER33" s="37">
        <f t="shared" si="176"/>
        <v>0</v>
      </c>
      <c r="ES33" s="53"/>
      <c r="ET33" s="110">
        <f t="shared" si="77"/>
        <v>0</v>
      </c>
      <c r="EU33" s="128"/>
      <c r="EV33" s="124">
        <f t="shared" si="127"/>
        <v>0</v>
      </c>
      <c r="EW33" s="27">
        <v>5.29</v>
      </c>
      <c r="EX33" s="37">
        <f t="shared" si="177"/>
        <v>0</v>
      </c>
      <c r="EY33" s="53"/>
      <c r="EZ33" s="110">
        <f t="shared" si="79"/>
        <v>0</v>
      </c>
      <c r="FA33" s="128"/>
      <c r="FB33" s="124">
        <f t="shared" si="129"/>
        <v>0</v>
      </c>
      <c r="FC33" s="27">
        <v>5.29</v>
      </c>
      <c r="FD33" s="37">
        <f t="shared" si="178"/>
        <v>0</v>
      </c>
      <c r="FE33" s="53"/>
      <c r="FF33" s="110">
        <f t="shared" si="81"/>
        <v>0</v>
      </c>
      <c r="FG33" s="128"/>
      <c r="FH33" s="124">
        <f t="shared" si="131"/>
        <v>0</v>
      </c>
      <c r="FI33" s="27">
        <v>5.29</v>
      </c>
      <c r="FJ33" s="37">
        <f t="shared" si="179"/>
        <v>0</v>
      </c>
      <c r="FK33" s="53"/>
      <c r="FL33" s="110">
        <f t="shared" si="83"/>
        <v>0</v>
      </c>
      <c r="FM33" s="128"/>
      <c r="FN33" s="124">
        <f t="shared" si="133"/>
        <v>0</v>
      </c>
      <c r="FO33" s="27">
        <v>5.29</v>
      </c>
      <c r="FP33" s="37">
        <f t="shared" si="180"/>
        <v>0</v>
      </c>
      <c r="FQ33" s="53"/>
      <c r="FR33" s="110">
        <f t="shared" si="85"/>
        <v>0</v>
      </c>
      <c r="FS33" s="128"/>
      <c r="FT33" s="124">
        <f t="shared" si="135"/>
        <v>0</v>
      </c>
      <c r="FU33" s="27">
        <v>5.38</v>
      </c>
      <c r="FV33" s="37">
        <f t="shared" si="181"/>
        <v>0</v>
      </c>
      <c r="FW33" s="53"/>
      <c r="FX33" s="110">
        <f t="shared" si="87"/>
        <v>0</v>
      </c>
      <c r="FY33" s="128"/>
      <c r="FZ33" s="124">
        <f t="shared" si="137"/>
        <v>0</v>
      </c>
      <c r="GA33" s="27">
        <v>5.56</v>
      </c>
      <c r="GB33" s="37">
        <f t="shared" si="182"/>
        <v>0</v>
      </c>
      <c r="GC33" s="53"/>
      <c r="GD33" s="110">
        <f t="shared" si="27"/>
        <v>0</v>
      </c>
      <c r="GE33" s="128"/>
      <c r="GF33" s="124">
        <f t="shared" si="139"/>
        <v>0</v>
      </c>
      <c r="GG33" s="27">
        <v>5.56</v>
      </c>
      <c r="GH33" s="37">
        <f t="shared" si="183"/>
        <v>0</v>
      </c>
      <c r="GI33" s="53"/>
      <c r="GJ33" s="110">
        <f t="shared" si="89"/>
        <v>0</v>
      </c>
      <c r="GK33" s="128">
        <v>0</v>
      </c>
      <c r="GL33" s="124">
        <f t="shared" si="141"/>
        <v>0</v>
      </c>
      <c r="GM33" s="27">
        <v>5.56</v>
      </c>
      <c r="GN33" s="37">
        <f t="shared" si="184"/>
        <v>0</v>
      </c>
      <c r="GO33" s="53"/>
      <c r="GP33" s="110">
        <f t="shared" si="91"/>
        <v>0</v>
      </c>
      <c r="GQ33" s="128">
        <v>118</v>
      </c>
      <c r="GR33" s="124">
        <f t="shared" si="143"/>
        <v>118</v>
      </c>
      <c r="GS33" s="27">
        <v>5.56</v>
      </c>
      <c r="GT33" s="37">
        <f t="shared" si="185"/>
        <v>656.07999999999993</v>
      </c>
      <c r="GU33" s="53"/>
      <c r="GV33" s="58">
        <f t="shared" si="93"/>
        <v>-656.07999999999993</v>
      </c>
    </row>
    <row r="34" spans="1:204" ht="15.6" customHeight="1" x14ac:dyDescent="0.25">
      <c r="A34" s="98" t="s">
        <v>65</v>
      </c>
      <c r="B34" s="60">
        <v>47</v>
      </c>
      <c r="C34" s="17">
        <v>-3282.27</v>
      </c>
      <c r="D34" s="61"/>
      <c r="E34" s="62">
        <v>3</v>
      </c>
      <c r="F34" s="62">
        <v>132</v>
      </c>
      <c r="G34" s="62">
        <v>233</v>
      </c>
      <c r="H34" s="62">
        <v>233</v>
      </c>
      <c r="I34" s="62">
        <v>233</v>
      </c>
      <c r="J34" s="62">
        <v>293</v>
      </c>
      <c r="K34" s="62">
        <v>293</v>
      </c>
      <c r="L34" s="62">
        <v>430</v>
      </c>
      <c r="M34" s="62">
        <v>638</v>
      </c>
      <c r="N34" s="62">
        <v>721</v>
      </c>
      <c r="O34" s="62">
        <v>721</v>
      </c>
      <c r="P34" s="62">
        <v>862</v>
      </c>
      <c r="Q34" s="62">
        <v>1007</v>
      </c>
      <c r="R34" s="62">
        <v>1070</v>
      </c>
      <c r="S34" s="62">
        <v>1097</v>
      </c>
      <c r="T34" s="62">
        <v>1130</v>
      </c>
      <c r="U34" s="62">
        <v>1168</v>
      </c>
      <c r="V34" s="62">
        <v>1168</v>
      </c>
      <c r="W34" s="62">
        <v>1173</v>
      </c>
      <c r="X34" s="62">
        <v>1174</v>
      </c>
      <c r="Y34" s="62">
        <v>1176</v>
      </c>
      <c r="Z34" s="63">
        <f>Y34-X34</f>
        <v>2</v>
      </c>
      <c r="AA34" s="64">
        <v>4.8099999999999996</v>
      </c>
      <c r="AB34" s="65">
        <f t="shared" si="37"/>
        <v>9.6199999999999992</v>
      </c>
      <c r="AC34" s="65"/>
      <c r="AD34" s="17">
        <f>C34+AC34-AB34</f>
        <v>-3291.89</v>
      </c>
      <c r="AE34" s="66">
        <v>1177</v>
      </c>
      <c r="AF34" s="67">
        <f t="shared" si="0"/>
        <v>1</v>
      </c>
      <c r="AG34" s="68">
        <v>4.8099999999999996</v>
      </c>
      <c r="AH34" s="57">
        <f t="shared" si="38"/>
        <v>4.8099999999999996</v>
      </c>
      <c r="AI34" s="69"/>
      <c r="AJ34" s="57">
        <f t="shared" si="39"/>
        <v>-3296.7</v>
      </c>
      <c r="AK34" s="66">
        <v>1181</v>
      </c>
      <c r="AL34" s="67">
        <f t="shared" si="1"/>
        <v>4</v>
      </c>
      <c r="AM34" s="68">
        <v>5.04</v>
      </c>
      <c r="AN34" s="57">
        <f t="shared" si="40"/>
        <v>20.16</v>
      </c>
      <c r="AO34" s="70" t="s">
        <v>30</v>
      </c>
      <c r="AP34" s="57">
        <f>-AN34+AJ34</f>
        <v>-3316.8599999999997</v>
      </c>
      <c r="AQ34" s="66">
        <v>1181</v>
      </c>
      <c r="AR34" s="67">
        <f t="shared" si="2"/>
        <v>0</v>
      </c>
      <c r="AS34" s="68">
        <v>5.04</v>
      </c>
      <c r="AT34" s="57">
        <f t="shared" si="42"/>
        <v>0</v>
      </c>
      <c r="AU34" s="70"/>
      <c r="AV34" s="57">
        <f>-AT34+AP34</f>
        <v>-3316.8599999999997</v>
      </c>
      <c r="AW34" s="66">
        <v>1181</v>
      </c>
      <c r="AX34" s="67">
        <f t="shared" si="3"/>
        <v>0</v>
      </c>
      <c r="AY34" s="68">
        <v>5.04</v>
      </c>
      <c r="AZ34" s="57">
        <f t="shared" si="109"/>
        <v>0</v>
      </c>
      <c r="BA34" s="70"/>
      <c r="BB34" s="119">
        <f>-AZ34+AV34</f>
        <v>-3316.8599999999997</v>
      </c>
      <c r="BC34" s="129">
        <v>1182</v>
      </c>
      <c r="BD34" s="125">
        <f t="shared" si="4"/>
        <v>1</v>
      </c>
      <c r="BE34" s="68">
        <v>5.04</v>
      </c>
      <c r="BF34" s="57">
        <f t="shared" si="110"/>
        <v>5.04</v>
      </c>
      <c r="BG34" s="70"/>
      <c r="BH34" s="119">
        <f>-BF34+BB34</f>
        <v>-3321.8999999999996</v>
      </c>
      <c r="BI34" s="129">
        <v>1183</v>
      </c>
      <c r="BJ34" s="125">
        <f t="shared" si="5"/>
        <v>1</v>
      </c>
      <c r="BK34" s="68">
        <v>5.04</v>
      </c>
      <c r="BL34" s="57">
        <f t="shared" si="111"/>
        <v>5.04</v>
      </c>
      <c r="BM34" s="70"/>
      <c r="BN34" s="57">
        <f>-BL34+BH34</f>
        <v>-3326.9399999999996</v>
      </c>
      <c r="BO34" s="129">
        <v>1183</v>
      </c>
      <c r="BP34" s="125">
        <f t="shared" si="6"/>
        <v>0</v>
      </c>
      <c r="BQ34" s="68">
        <v>5.04</v>
      </c>
      <c r="BR34" s="57">
        <f t="shared" si="112"/>
        <v>0</v>
      </c>
      <c r="BS34" s="70"/>
      <c r="BT34" s="57">
        <f>-BR34+BN34</f>
        <v>-3326.9399999999996</v>
      </c>
      <c r="BU34" s="129">
        <v>1222</v>
      </c>
      <c r="BV34" s="125">
        <f t="shared" si="7"/>
        <v>39</v>
      </c>
      <c r="BW34" s="68">
        <v>5.04</v>
      </c>
      <c r="BX34" s="57">
        <f t="shared" si="113"/>
        <v>196.56</v>
      </c>
      <c r="BY34" s="70"/>
      <c r="BZ34" s="57">
        <f>-BX34+BT34</f>
        <v>-3523.4999999999995</v>
      </c>
      <c r="CA34" s="129">
        <v>1222</v>
      </c>
      <c r="CB34" s="125">
        <f t="shared" si="8"/>
        <v>0</v>
      </c>
      <c r="CC34" s="68">
        <v>5.04</v>
      </c>
      <c r="CD34" s="57">
        <f t="shared" si="114"/>
        <v>0</v>
      </c>
      <c r="CE34" s="70"/>
      <c r="CF34" s="57">
        <f>-CD34+BZ34</f>
        <v>-3523.4999999999995</v>
      </c>
      <c r="CG34" s="129">
        <v>1222</v>
      </c>
      <c r="CH34" s="125">
        <f t="shared" si="9"/>
        <v>0</v>
      </c>
      <c r="CI34" s="68">
        <v>5.04</v>
      </c>
      <c r="CJ34" s="57">
        <f t="shared" si="115"/>
        <v>0</v>
      </c>
      <c r="CK34" s="70"/>
      <c r="CL34" s="57">
        <f>-CJ34+CF34</f>
        <v>-3523.4999999999995</v>
      </c>
      <c r="CM34" s="129">
        <v>1222</v>
      </c>
      <c r="CN34" s="125">
        <f t="shared" si="10"/>
        <v>0</v>
      </c>
      <c r="CO34" s="68">
        <v>5.04</v>
      </c>
      <c r="CP34" s="57">
        <f t="shared" si="116"/>
        <v>0</v>
      </c>
      <c r="CQ34" s="70"/>
      <c r="CR34" s="57">
        <f>-CP34+CL34</f>
        <v>-3523.4999999999995</v>
      </c>
      <c r="CS34" s="129">
        <v>1251</v>
      </c>
      <c r="CT34" s="125">
        <f t="shared" si="11"/>
        <v>29</v>
      </c>
      <c r="CU34" s="68">
        <v>5.04</v>
      </c>
      <c r="CV34" s="57">
        <f t="shared" si="146"/>
        <v>146.16</v>
      </c>
      <c r="CW34" s="70"/>
      <c r="CX34" s="57">
        <f>-CV34+CR34</f>
        <v>-3669.6599999999994</v>
      </c>
      <c r="CY34" s="129">
        <v>1263</v>
      </c>
      <c r="CZ34" s="125">
        <f t="shared" si="12"/>
        <v>12</v>
      </c>
      <c r="DA34" s="68">
        <v>5.04</v>
      </c>
      <c r="DB34" s="57">
        <f t="shared" si="147"/>
        <v>60.480000000000004</v>
      </c>
      <c r="DC34" s="70"/>
      <c r="DD34" s="57">
        <f>-DB34+CX34</f>
        <v>-3730.1399999999994</v>
      </c>
      <c r="DE34" s="129">
        <v>1269</v>
      </c>
      <c r="DF34" s="125">
        <f t="shared" si="13"/>
        <v>6</v>
      </c>
      <c r="DG34" s="68">
        <v>5.29</v>
      </c>
      <c r="DH34" s="57">
        <f t="shared" si="170"/>
        <v>31.740000000000002</v>
      </c>
      <c r="DI34" s="70"/>
      <c r="DJ34" s="57">
        <f>-DH34+DD34</f>
        <v>-3761.8799999999992</v>
      </c>
      <c r="DK34" s="129">
        <v>1269</v>
      </c>
      <c r="DL34" s="125">
        <f t="shared" si="14"/>
        <v>0</v>
      </c>
      <c r="DM34" s="68">
        <v>5.29</v>
      </c>
      <c r="DN34" s="57">
        <f t="shared" si="171"/>
        <v>0</v>
      </c>
      <c r="DO34" s="70"/>
      <c r="DP34" s="57">
        <f>-DN34+DJ34</f>
        <v>-3761.8799999999992</v>
      </c>
      <c r="DQ34" s="129">
        <v>1282</v>
      </c>
      <c r="DR34" s="125">
        <f t="shared" si="15"/>
        <v>13</v>
      </c>
      <c r="DS34" s="68">
        <v>5.29</v>
      </c>
      <c r="DT34" s="57">
        <f t="shared" si="172"/>
        <v>68.77</v>
      </c>
      <c r="DU34" s="70"/>
      <c r="DV34" s="57">
        <f>-DT34+DP34</f>
        <v>-3830.6499999999992</v>
      </c>
      <c r="DW34" s="129">
        <v>1298</v>
      </c>
      <c r="DX34" s="125">
        <f t="shared" si="16"/>
        <v>16</v>
      </c>
      <c r="DY34" s="68">
        <v>5.29</v>
      </c>
      <c r="DZ34" s="57">
        <f t="shared" si="173"/>
        <v>84.64</v>
      </c>
      <c r="EA34" s="70"/>
      <c r="EB34" s="57">
        <f>-DZ34+DV34</f>
        <v>-3915.2899999999991</v>
      </c>
      <c r="EC34" s="129">
        <v>1358</v>
      </c>
      <c r="ED34" s="125">
        <f t="shared" si="17"/>
        <v>60</v>
      </c>
      <c r="EE34" s="68">
        <v>5.29</v>
      </c>
      <c r="EF34" s="57">
        <f t="shared" si="174"/>
        <v>317.39999999999998</v>
      </c>
      <c r="EG34" s="70"/>
      <c r="EH34" s="57">
        <f>-EF34+EB34</f>
        <v>-4232.6899999999987</v>
      </c>
      <c r="EI34" s="129">
        <v>2996</v>
      </c>
      <c r="EJ34" s="125">
        <f t="shared" si="18"/>
        <v>1638</v>
      </c>
      <c r="EK34" s="68">
        <v>5.29</v>
      </c>
      <c r="EL34" s="57">
        <f t="shared" si="175"/>
        <v>8665.02</v>
      </c>
      <c r="EM34" s="70"/>
      <c r="EN34" s="57">
        <f>-EL34+EH34</f>
        <v>-12897.71</v>
      </c>
      <c r="EO34" s="129">
        <v>4518</v>
      </c>
      <c r="EP34" s="125">
        <f t="shared" si="125"/>
        <v>1522</v>
      </c>
      <c r="EQ34" s="68">
        <v>5.38</v>
      </c>
      <c r="ER34" s="57">
        <f t="shared" si="176"/>
        <v>8188.36</v>
      </c>
      <c r="ES34" s="70"/>
      <c r="ET34" s="57">
        <f>-ER34+EN34</f>
        <v>-21086.07</v>
      </c>
      <c r="EU34" s="129">
        <v>6402</v>
      </c>
      <c r="EV34" s="125">
        <f t="shared" si="127"/>
        <v>1884</v>
      </c>
      <c r="EW34" s="68">
        <v>5.38</v>
      </c>
      <c r="EX34" s="57">
        <f t="shared" si="177"/>
        <v>10135.92</v>
      </c>
      <c r="EY34" s="70"/>
      <c r="EZ34" s="57">
        <f>-EX34+ET34</f>
        <v>-31221.989999999998</v>
      </c>
      <c r="FA34" s="129">
        <v>7705</v>
      </c>
      <c r="FB34" s="125">
        <f t="shared" si="129"/>
        <v>1303</v>
      </c>
      <c r="FC34" s="68">
        <v>5.38</v>
      </c>
      <c r="FD34" s="57">
        <f t="shared" si="178"/>
        <v>7010.1399999999994</v>
      </c>
      <c r="FE34" s="70"/>
      <c r="FF34" s="57">
        <f>-FD34+EZ34</f>
        <v>-38232.129999999997</v>
      </c>
      <c r="FG34" s="129">
        <v>8117</v>
      </c>
      <c r="FH34" s="125">
        <f t="shared" si="131"/>
        <v>412</v>
      </c>
      <c r="FI34" s="68">
        <v>5.38</v>
      </c>
      <c r="FJ34" s="57">
        <f t="shared" si="179"/>
        <v>2216.56</v>
      </c>
      <c r="FK34" s="70"/>
      <c r="FL34" s="57">
        <f>-FJ34+FF34</f>
        <v>-40448.689999999995</v>
      </c>
      <c r="FM34" s="129">
        <v>8220</v>
      </c>
      <c r="FN34" s="125">
        <f t="shared" si="133"/>
        <v>103</v>
      </c>
      <c r="FO34" s="68">
        <v>5.38</v>
      </c>
      <c r="FP34" s="57">
        <f t="shared" si="180"/>
        <v>554.14</v>
      </c>
      <c r="FQ34" s="70"/>
      <c r="FR34" s="57">
        <f>-FP34+FL34</f>
        <v>-41002.829999999994</v>
      </c>
      <c r="FS34" s="129">
        <v>8231</v>
      </c>
      <c r="FT34" s="125">
        <f t="shared" si="135"/>
        <v>11</v>
      </c>
      <c r="FU34" s="27">
        <v>5.38</v>
      </c>
      <c r="FV34" s="57">
        <f t="shared" si="181"/>
        <v>59.18</v>
      </c>
      <c r="FW34" s="70"/>
      <c r="FX34" s="57">
        <f>-FV34+FR34</f>
        <v>-41062.009999999995</v>
      </c>
      <c r="FY34" s="129">
        <v>8238</v>
      </c>
      <c r="FZ34" s="125">
        <f t="shared" si="137"/>
        <v>7</v>
      </c>
      <c r="GA34" s="68">
        <v>5.56</v>
      </c>
      <c r="GB34" s="57">
        <f t="shared" si="182"/>
        <v>38.919999999999995</v>
      </c>
      <c r="GC34" s="70"/>
      <c r="GD34" s="57">
        <f t="shared" si="27"/>
        <v>-41100.929999999993</v>
      </c>
      <c r="GE34" s="129">
        <v>8238</v>
      </c>
      <c r="GF34" s="125">
        <f t="shared" si="139"/>
        <v>0</v>
      </c>
      <c r="GG34" s="68">
        <v>5.56</v>
      </c>
      <c r="GH34" s="57">
        <f t="shared" si="183"/>
        <v>0</v>
      </c>
      <c r="GI34" s="70"/>
      <c r="GJ34" s="57">
        <f t="shared" si="89"/>
        <v>-41100.929999999993</v>
      </c>
      <c r="GK34" s="129">
        <v>8238</v>
      </c>
      <c r="GL34" s="125">
        <f t="shared" si="141"/>
        <v>0</v>
      </c>
      <c r="GM34" s="68">
        <v>5.56</v>
      </c>
      <c r="GN34" s="57">
        <f t="shared" si="184"/>
        <v>0</v>
      </c>
      <c r="GO34" s="70">
        <v>2500</v>
      </c>
      <c r="GP34" s="57">
        <f t="shared" si="91"/>
        <v>-38600.929999999993</v>
      </c>
      <c r="GQ34" s="129">
        <v>8238</v>
      </c>
      <c r="GR34" s="125">
        <f t="shared" si="143"/>
        <v>0</v>
      </c>
      <c r="GS34" s="68">
        <v>5.56</v>
      </c>
      <c r="GT34" s="57">
        <f t="shared" si="185"/>
        <v>0</v>
      </c>
      <c r="GU34" s="70"/>
      <c r="GV34" s="57">
        <f t="shared" si="93"/>
        <v>-38600.929999999993</v>
      </c>
    </row>
    <row r="35" spans="1:204" s="107" customFormat="1" ht="15.6" customHeight="1" x14ac:dyDescent="0.25">
      <c r="A35" s="97" t="s">
        <v>66</v>
      </c>
      <c r="B35" s="5">
        <v>48</v>
      </c>
      <c r="C35" s="17">
        <v>-6754.94</v>
      </c>
      <c r="D35" s="61"/>
      <c r="E35" s="62">
        <v>40</v>
      </c>
      <c r="F35" s="62">
        <v>60</v>
      </c>
      <c r="G35" s="62">
        <v>222</v>
      </c>
      <c r="H35" s="62">
        <v>222</v>
      </c>
      <c r="I35" s="62">
        <v>222</v>
      </c>
      <c r="J35" s="62">
        <v>1619</v>
      </c>
      <c r="K35" s="62">
        <v>1619</v>
      </c>
      <c r="L35" s="62">
        <v>2138</v>
      </c>
      <c r="M35" s="62">
        <v>2233</v>
      </c>
      <c r="N35" s="62">
        <v>2249</v>
      </c>
      <c r="O35" s="62">
        <v>2249</v>
      </c>
      <c r="P35" s="62">
        <v>2292</v>
      </c>
      <c r="Q35" s="62">
        <v>2400</v>
      </c>
      <c r="R35" s="62">
        <v>2738</v>
      </c>
      <c r="S35" s="62">
        <v>3057</v>
      </c>
      <c r="T35" s="62">
        <v>3390</v>
      </c>
      <c r="U35" s="62">
        <v>4312</v>
      </c>
      <c r="V35" s="62">
        <v>4312</v>
      </c>
      <c r="W35" s="62">
        <v>4479</v>
      </c>
      <c r="X35" s="62">
        <v>4857</v>
      </c>
      <c r="Y35" s="62">
        <v>4956</v>
      </c>
      <c r="Z35" s="63">
        <f>Y35-X35</f>
        <v>99</v>
      </c>
      <c r="AA35" s="64">
        <v>4.8099999999999996</v>
      </c>
      <c r="AB35" s="65">
        <f t="shared" si="37"/>
        <v>476.18999999999994</v>
      </c>
      <c r="AC35" s="65"/>
      <c r="AD35" s="17">
        <f>C35+AC35-AB35</f>
        <v>-7231.1299999999992</v>
      </c>
      <c r="AE35" s="66">
        <v>5017</v>
      </c>
      <c r="AF35" s="67">
        <f t="shared" si="0"/>
        <v>61</v>
      </c>
      <c r="AG35" s="68">
        <v>4.8099999999999996</v>
      </c>
      <c r="AH35" s="57">
        <f t="shared" si="38"/>
        <v>293.40999999999997</v>
      </c>
      <c r="AI35" s="69">
        <v>4000</v>
      </c>
      <c r="AJ35" s="57">
        <f t="shared" si="39"/>
        <v>-3524.5399999999991</v>
      </c>
      <c r="AK35" s="66">
        <v>5029</v>
      </c>
      <c r="AL35" s="67">
        <f t="shared" si="1"/>
        <v>12</v>
      </c>
      <c r="AM35" s="68">
        <v>5.04</v>
      </c>
      <c r="AN35" s="57">
        <f t="shared" si="40"/>
        <v>60.480000000000004</v>
      </c>
      <c r="AO35" s="70" t="s">
        <v>30</v>
      </c>
      <c r="AP35" s="57">
        <f>-AN35+AJ35</f>
        <v>-3585.0199999999991</v>
      </c>
      <c r="AQ35" s="66">
        <v>5040</v>
      </c>
      <c r="AR35" s="67">
        <f t="shared" si="2"/>
        <v>11</v>
      </c>
      <c r="AS35" s="68">
        <v>5.04</v>
      </c>
      <c r="AT35" s="57">
        <f t="shared" si="42"/>
        <v>55.44</v>
      </c>
      <c r="AU35" s="116">
        <v>4000</v>
      </c>
      <c r="AV35" s="57">
        <f>AU35-AT35+AP35</f>
        <v>359.54000000000087</v>
      </c>
      <c r="AW35" s="66">
        <v>5063</v>
      </c>
      <c r="AX35" s="67">
        <f t="shared" si="3"/>
        <v>23</v>
      </c>
      <c r="AY35" s="68">
        <v>5.04</v>
      </c>
      <c r="AZ35" s="57">
        <f t="shared" si="109"/>
        <v>115.92</v>
      </c>
      <c r="BA35" s="116"/>
      <c r="BB35" s="119">
        <f>BA35-AZ35+AV35</f>
        <v>243.62000000000086</v>
      </c>
      <c r="BC35" s="129">
        <v>5130</v>
      </c>
      <c r="BD35" s="125">
        <f t="shared" si="4"/>
        <v>67</v>
      </c>
      <c r="BE35" s="68">
        <v>5.04</v>
      </c>
      <c r="BF35" s="57">
        <f t="shared" si="110"/>
        <v>337.68</v>
      </c>
      <c r="BG35" s="116"/>
      <c r="BH35" s="119">
        <f>BG35-BF35+BB35</f>
        <v>-94.05999999999915</v>
      </c>
      <c r="BI35" s="129">
        <v>5298</v>
      </c>
      <c r="BJ35" s="125">
        <f t="shared" si="5"/>
        <v>168</v>
      </c>
      <c r="BK35" s="68">
        <v>5.04</v>
      </c>
      <c r="BL35" s="57">
        <f t="shared" si="111"/>
        <v>846.72</v>
      </c>
      <c r="BM35" s="116"/>
      <c r="BN35" s="57">
        <f>BM35-BL35+BH35</f>
        <v>-940.77999999999918</v>
      </c>
      <c r="BO35" s="129">
        <v>5524</v>
      </c>
      <c r="BP35" s="125">
        <f t="shared" si="6"/>
        <v>226</v>
      </c>
      <c r="BQ35" s="68">
        <v>5.04</v>
      </c>
      <c r="BR35" s="57">
        <f t="shared" si="112"/>
        <v>1139.04</v>
      </c>
      <c r="BS35" s="116"/>
      <c r="BT35" s="57">
        <f>BS35-BR35+BN35</f>
        <v>-2079.8199999999993</v>
      </c>
      <c r="BU35" s="129">
        <v>5524</v>
      </c>
      <c r="BV35" s="125">
        <f t="shared" si="7"/>
        <v>0</v>
      </c>
      <c r="BW35" s="68">
        <v>5.04</v>
      </c>
      <c r="BX35" s="57">
        <f t="shared" si="113"/>
        <v>0</v>
      </c>
      <c r="BY35" s="116"/>
      <c r="BZ35" s="57">
        <f>BY35-BX35+BT35</f>
        <v>-2079.8199999999993</v>
      </c>
      <c r="CA35" s="129">
        <v>5884</v>
      </c>
      <c r="CB35" s="125">
        <f t="shared" si="8"/>
        <v>360</v>
      </c>
      <c r="CC35" s="68">
        <v>5.04</v>
      </c>
      <c r="CD35" s="57">
        <f t="shared" si="114"/>
        <v>1814.4</v>
      </c>
      <c r="CE35" s="116"/>
      <c r="CF35" s="57">
        <f>CE35-CD35+BZ35</f>
        <v>-3894.2199999999993</v>
      </c>
      <c r="CG35" s="129">
        <v>5887</v>
      </c>
      <c r="CH35" s="125">
        <f t="shared" si="9"/>
        <v>3</v>
      </c>
      <c r="CI35" s="68">
        <v>5.04</v>
      </c>
      <c r="CJ35" s="57">
        <f t="shared" si="115"/>
        <v>15.120000000000001</v>
      </c>
      <c r="CK35" s="116"/>
      <c r="CL35" s="57">
        <f>CK35-CJ35+CF35</f>
        <v>-3909.3399999999992</v>
      </c>
      <c r="CM35" s="129">
        <v>5965</v>
      </c>
      <c r="CN35" s="125">
        <f t="shared" si="10"/>
        <v>78</v>
      </c>
      <c r="CO35" s="68">
        <v>5.04</v>
      </c>
      <c r="CP35" s="57">
        <f t="shared" si="116"/>
        <v>393.12</v>
      </c>
      <c r="CQ35" s="109"/>
      <c r="CR35" s="59">
        <f>CQ35-CP35+CL35</f>
        <v>-4302.4599999999991</v>
      </c>
      <c r="CS35" s="130">
        <v>6032</v>
      </c>
      <c r="CT35" s="126">
        <f t="shared" si="11"/>
        <v>67</v>
      </c>
      <c r="CU35" s="18">
        <v>5.04</v>
      </c>
      <c r="CV35" s="59">
        <f t="shared" si="146"/>
        <v>337.68</v>
      </c>
      <c r="CW35" s="109"/>
      <c r="CX35" s="59">
        <f>CW35-CV35+CR35</f>
        <v>-4640.1399999999994</v>
      </c>
      <c r="CY35" s="130">
        <v>6058</v>
      </c>
      <c r="CZ35" s="126">
        <f t="shared" si="12"/>
        <v>26</v>
      </c>
      <c r="DA35" s="18">
        <v>5.04</v>
      </c>
      <c r="DB35" s="59">
        <f t="shared" si="147"/>
        <v>131.04</v>
      </c>
      <c r="DC35" s="109"/>
      <c r="DD35" s="59">
        <f>DC35-DB35+CX35</f>
        <v>-4771.1799999999994</v>
      </c>
      <c r="DE35" s="130">
        <v>6088</v>
      </c>
      <c r="DF35" s="126">
        <f t="shared" si="13"/>
        <v>30</v>
      </c>
      <c r="DG35" s="18">
        <v>5.29</v>
      </c>
      <c r="DH35" s="59">
        <f t="shared" si="170"/>
        <v>158.69999999999999</v>
      </c>
      <c r="DI35" s="116"/>
      <c r="DJ35" s="59">
        <f>DI35-DH35+DD35</f>
        <v>-4929.8799999999992</v>
      </c>
      <c r="DK35" s="130">
        <v>6114</v>
      </c>
      <c r="DL35" s="126">
        <f t="shared" si="14"/>
        <v>26</v>
      </c>
      <c r="DM35" s="18">
        <v>5.29</v>
      </c>
      <c r="DN35" s="59">
        <f t="shared" si="171"/>
        <v>137.54</v>
      </c>
      <c r="DO35" s="116">
        <v>4930</v>
      </c>
      <c r="DP35" s="59">
        <f>DO35-DN35+DJ35</f>
        <v>-137.41999999999916</v>
      </c>
      <c r="DQ35" s="130">
        <v>6147</v>
      </c>
      <c r="DR35" s="126">
        <f t="shared" si="15"/>
        <v>33</v>
      </c>
      <c r="DS35" s="18">
        <v>5.29</v>
      </c>
      <c r="DT35" s="59">
        <f t="shared" si="172"/>
        <v>174.57</v>
      </c>
      <c r="DU35" s="109"/>
      <c r="DV35" s="58">
        <f>DU35-DT35+DP35</f>
        <v>-311.98999999999916</v>
      </c>
      <c r="DW35" s="130">
        <v>6288</v>
      </c>
      <c r="DX35" s="126">
        <f t="shared" si="16"/>
        <v>141</v>
      </c>
      <c r="DY35" s="18">
        <v>5.29</v>
      </c>
      <c r="DZ35" s="59">
        <f t="shared" si="173"/>
        <v>745.89</v>
      </c>
      <c r="EA35" s="109"/>
      <c r="EB35" s="57">
        <f>EA35-DZ35+DV35</f>
        <v>-1057.8799999999992</v>
      </c>
      <c r="EC35" s="130">
        <v>6378</v>
      </c>
      <c r="ED35" s="126">
        <f t="shared" si="17"/>
        <v>90</v>
      </c>
      <c r="EE35" s="18">
        <v>5.29</v>
      </c>
      <c r="EF35" s="59">
        <f t="shared" si="174"/>
        <v>476.1</v>
      </c>
      <c r="EG35" s="109"/>
      <c r="EH35" s="57">
        <f>EG35-EF35+EB35</f>
        <v>-1533.9799999999991</v>
      </c>
      <c r="EI35" s="130">
        <v>6929</v>
      </c>
      <c r="EJ35" s="126">
        <f t="shared" si="18"/>
        <v>551</v>
      </c>
      <c r="EK35" s="18">
        <v>5.29</v>
      </c>
      <c r="EL35" s="59">
        <f t="shared" si="175"/>
        <v>2914.79</v>
      </c>
      <c r="EM35" s="109"/>
      <c r="EN35" s="57">
        <f>EM35-EL35+EH35</f>
        <v>-4448.7699999999986</v>
      </c>
      <c r="EO35" s="130">
        <v>7740</v>
      </c>
      <c r="EP35" s="126">
        <f t="shared" si="125"/>
        <v>811</v>
      </c>
      <c r="EQ35" s="27">
        <v>5.38</v>
      </c>
      <c r="ER35" s="59">
        <f t="shared" si="176"/>
        <v>4363.18</v>
      </c>
      <c r="ES35" s="109"/>
      <c r="ET35" s="57">
        <f>ES35-ER35+EN35</f>
        <v>-8811.9499999999989</v>
      </c>
      <c r="EU35" s="130">
        <v>7740</v>
      </c>
      <c r="EV35" s="126">
        <f t="shared" si="127"/>
        <v>0</v>
      </c>
      <c r="EW35" s="27">
        <v>5.38</v>
      </c>
      <c r="EX35" s="59">
        <f t="shared" si="177"/>
        <v>0</v>
      </c>
      <c r="EY35" s="109"/>
      <c r="EZ35" s="57">
        <f>EY35-EX35+ET35</f>
        <v>-8811.9499999999989</v>
      </c>
      <c r="FA35" s="130">
        <v>8019</v>
      </c>
      <c r="FB35" s="126">
        <f t="shared" si="129"/>
        <v>279</v>
      </c>
      <c r="FC35" s="27">
        <v>5.38</v>
      </c>
      <c r="FD35" s="59">
        <f t="shared" si="178"/>
        <v>1501.02</v>
      </c>
      <c r="FE35" s="109"/>
      <c r="FF35" s="57">
        <f>FE35-FD35+EZ35</f>
        <v>-10312.969999999999</v>
      </c>
      <c r="FG35" s="129">
        <v>8071</v>
      </c>
      <c r="FH35" s="125">
        <f t="shared" si="131"/>
        <v>52</v>
      </c>
      <c r="FI35" s="27">
        <v>5.38</v>
      </c>
      <c r="FJ35" s="59">
        <f t="shared" si="179"/>
        <v>279.76</v>
      </c>
      <c r="FK35" s="109"/>
      <c r="FL35" s="57">
        <f>FK35-FJ35+FF35</f>
        <v>-10592.73</v>
      </c>
      <c r="FM35" s="130">
        <v>8199</v>
      </c>
      <c r="FN35" s="125">
        <f t="shared" si="133"/>
        <v>128</v>
      </c>
      <c r="FO35" s="68">
        <v>5.38</v>
      </c>
      <c r="FP35" s="57">
        <f t="shared" si="180"/>
        <v>688.64</v>
      </c>
      <c r="FQ35" s="116"/>
      <c r="FR35" s="57">
        <f>FQ35-FP35+FL35</f>
        <v>-11281.369999999999</v>
      </c>
      <c r="FS35" s="130">
        <v>8212</v>
      </c>
      <c r="FT35" s="126">
        <f t="shared" si="135"/>
        <v>13</v>
      </c>
      <c r="FU35" s="27">
        <v>5.38</v>
      </c>
      <c r="FV35" s="59">
        <f t="shared" si="181"/>
        <v>69.94</v>
      </c>
      <c r="FW35" s="109">
        <v>11281.37</v>
      </c>
      <c r="FX35" s="58">
        <f>FW35-FV35+FR35</f>
        <v>-69.93999999999869</v>
      </c>
      <c r="FY35" s="130">
        <v>8275</v>
      </c>
      <c r="FZ35" s="126">
        <f t="shared" si="137"/>
        <v>63</v>
      </c>
      <c r="GA35" s="27">
        <v>5.56</v>
      </c>
      <c r="GB35" s="59">
        <f t="shared" si="182"/>
        <v>350.28</v>
      </c>
      <c r="GC35" s="109"/>
      <c r="GD35" s="58">
        <f>GC35-GB35+FX35</f>
        <v>-420.21999999999866</v>
      </c>
      <c r="GE35" s="130">
        <v>8319</v>
      </c>
      <c r="GF35" s="126">
        <f t="shared" si="139"/>
        <v>44</v>
      </c>
      <c r="GG35" s="27">
        <v>5.56</v>
      </c>
      <c r="GH35" s="59">
        <f t="shared" si="183"/>
        <v>244.64</v>
      </c>
      <c r="GI35" s="109"/>
      <c r="GJ35" s="58">
        <f>GI35-GH35+GD35</f>
        <v>-664.85999999999865</v>
      </c>
      <c r="GK35" s="130">
        <v>8344</v>
      </c>
      <c r="GL35" s="126">
        <f t="shared" si="141"/>
        <v>25</v>
      </c>
      <c r="GM35" s="27">
        <v>5.56</v>
      </c>
      <c r="GN35" s="59">
        <f t="shared" si="184"/>
        <v>139</v>
      </c>
      <c r="GO35" s="109"/>
      <c r="GP35" s="58">
        <f>GO35-GN35+GJ35</f>
        <v>-803.85999999999865</v>
      </c>
      <c r="GQ35" s="130">
        <v>8369</v>
      </c>
      <c r="GR35" s="126">
        <f t="shared" si="143"/>
        <v>25</v>
      </c>
      <c r="GS35" s="27">
        <v>5.56</v>
      </c>
      <c r="GT35" s="59">
        <f t="shared" si="185"/>
        <v>139</v>
      </c>
      <c r="GU35" s="109"/>
      <c r="GV35" s="58">
        <f>GU35-GT35+GP35</f>
        <v>-942.85999999999865</v>
      </c>
    </row>
    <row r="36" spans="1:204" ht="15.6" customHeight="1" x14ac:dyDescent="0.25">
      <c r="A36" s="97" t="s">
        <v>117</v>
      </c>
      <c r="B36" s="28">
        <v>49</v>
      </c>
      <c r="C36" s="8"/>
      <c r="D36" s="9"/>
      <c r="E36" s="10"/>
      <c r="F36" s="10"/>
      <c r="G36" s="10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8"/>
      <c r="Y36" s="8"/>
      <c r="Z36" s="9"/>
      <c r="AA36" s="9"/>
      <c r="AB36" s="8"/>
      <c r="AC36" s="14"/>
      <c r="AD36" s="8"/>
      <c r="AE36" s="49"/>
      <c r="AF36" s="36">
        <f t="shared" si="0"/>
        <v>0</v>
      </c>
      <c r="AG36" s="27">
        <v>4.8099999999999996</v>
      </c>
      <c r="AH36" s="37">
        <f t="shared" si="38"/>
        <v>0</v>
      </c>
      <c r="AI36" s="53"/>
      <c r="AJ36" s="37">
        <f t="shared" si="39"/>
        <v>0</v>
      </c>
      <c r="AK36" s="49"/>
      <c r="AL36" s="36">
        <f t="shared" si="1"/>
        <v>0</v>
      </c>
      <c r="AM36" s="27">
        <v>5.04</v>
      </c>
      <c r="AN36" s="37">
        <f t="shared" si="40"/>
        <v>0</v>
      </c>
      <c r="AO36" s="53"/>
      <c r="AP36" s="59">
        <f t="shared" si="41"/>
        <v>0</v>
      </c>
      <c r="AQ36" s="49"/>
      <c r="AR36" s="36">
        <f t="shared" si="2"/>
        <v>0</v>
      </c>
      <c r="AS36" s="27">
        <v>5.04</v>
      </c>
      <c r="AT36" s="37">
        <f t="shared" si="42"/>
        <v>0</v>
      </c>
      <c r="AU36" s="53"/>
      <c r="AV36" s="59">
        <f>AU36-AT36+AP36</f>
        <v>0</v>
      </c>
      <c r="AW36" s="49">
        <v>0</v>
      </c>
      <c r="AX36" s="36">
        <f t="shared" si="3"/>
        <v>0</v>
      </c>
      <c r="AY36" s="27">
        <v>5.04</v>
      </c>
      <c r="AZ36" s="37">
        <f t="shared" si="109"/>
        <v>0</v>
      </c>
      <c r="BA36" s="53"/>
      <c r="BB36" s="121">
        <f>BA36-AZ36+AV36</f>
        <v>0</v>
      </c>
      <c r="BC36" s="128"/>
      <c r="BD36" s="124">
        <f t="shared" si="4"/>
        <v>0</v>
      </c>
      <c r="BE36" s="27">
        <v>5.04</v>
      </c>
      <c r="BF36" s="37">
        <f t="shared" si="110"/>
        <v>0</v>
      </c>
      <c r="BG36" s="53"/>
      <c r="BH36" s="121">
        <f>BG36-BF36+BB36</f>
        <v>0</v>
      </c>
      <c r="BI36" s="128"/>
      <c r="BJ36" s="124">
        <f t="shared" si="5"/>
        <v>0</v>
      </c>
      <c r="BK36" s="27">
        <v>5.04</v>
      </c>
      <c r="BL36" s="37">
        <f t="shared" si="111"/>
        <v>0</v>
      </c>
      <c r="BM36" s="53"/>
      <c r="BN36" s="110">
        <f>BM36-BL36+BH36</f>
        <v>0</v>
      </c>
      <c r="BO36" s="128"/>
      <c r="BP36" s="124">
        <f t="shared" si="6"/>
        <v>0</v>
      </c>
      <c r="BQ36" s="27">
        <v>5.04</v>
      </c>
      <c r="BR36" s="37">
        <f t="shared" si="112"/>
        <v>0</v>
      </c>
      <c r="BS36" s="53"/>
      <c r="BT36" s="110">
        <f>BS36-BR36+BN36</f>
        <v>0</v>
      </c>
      <c r="BU36" s="128"/>
      <c r="BV36" s="124">
        <f t="shared" si="7"/>
        <v>0</v>
      </c>
      <c r="BW36" s="27">
        <v>5.04</v>
      </c>
      <c r="BX36" s="37">
        <f t="shared" si="113"/>
        <v>0</v>
      </c>
      <c r="BY36" s="53"/>
      <c r="BZ36" s="110">
        <f>BY36-BX36+BT36</f>
        <v>0</v>
      </c>
      <c r="CA36" s="128"/>
      <c r="CB36" s="124">
        <f t="shared" si="8"/>
        <v>0</v>
      </c>
      <c r="CC36" s="27">
        <v>5.04</v>
      </c>
      <c r="CD36" s="37">
        <f t="shared" si="114"/>
        <v>0</v>
      </c>
      <c r="CE36" s="53"/>
      <c r="CF36" s="110">
        <f>CE36-CD36+BZ36</f>
        <v>0</v>
      </c>
      <c r="CG36" s="128"/>
      <c r="CH36" s="124">
        <f t="shared" si="9"/>
        <v>0</v>
      </c>
      <c r="CI36" s="27">
        <v>5.04</v>
      </c>
      <c r="CJ36" s="37">
        <f t="shared" si="115"/>
        <v>0</v>
      </c>
      <c r="CK36" s="53"/>
      <c r="CL36" s="110">
        <f>CK36-CJ36+CF36</f>
        <v>0</v>
      </c>
      <c r="CM36" s="128"/>
      <c r="CN36" s="124">
        <f t="shared" si="10"/>
        <v>0</v>
      </c>
      <c r="CO36" s="27">
        <v>5.04</v>
      </c>
      <c r="CP36" s="37">
        <f t="shared" si="116"/>
        <v>0</v>
      </c>
      <c r="CQ36" s="53"/>
      <c r="CR36" s="110">
        <f>CQ36-CP36+CL36</f>
        <v>0</v>
      </c>
      <c r="CS36" s="128"/>
      <c r="CT36" s="124">
        <f t="shared" si="11"/>
        <v>0</v>
      </c>
      <c r="CU36" s="27">
        <v>5.04</v>
      </c>
      <c r="CV36" s="37">
        <f t="shared" si="146"/>
        <v>0</v>
      </c>
      <c r="CW36" s="53"/>
      <c r="CX36" s="110">
        <f>CW36-CV36+CR36</f>
        <v>0</v>
      </c>
      <c r="CY36" s="128"/>
      <c r="CZ36" s="124">
        <f t="shared" si="12"/>
        <v>0</v>
      </c>
      <c r="DA36" s="27">
        <v>5.04</v>
      </c>
      <c r="DB36" s="37">
        <f t="shared" si="147"/>
        <v>0</v>
      </c>
      <c r="DC36" s="53"/>
      <c r="DD36" s="110">
        <f>DC36-DB36+CX36</f>
        <v>0</v>
      </c>
      <c r="DE36" s="128"/>
      <c r="DF36" s="124">
        <f t="shared" si="13"/>
        <v>0</v>
      </c>
      <c r="DG36" s="27">
        <v>5.29</v>
      </c>
      <c r="DH36" s="37">
        <f t="shared" si="170"/>
        <v>0</v>
      </c>
      <c r="DI36" s="53"/>
      <c r="DJ36" s="110">
        <f>DI36-DH36+DD36</f>
        <v>0</v>
      </c>
      <c r="DK36" s="128"/>
      <c r="DL36" s="124">
        <f t="shared" si="14"/>
        <v>0</v>
      </c>
      <c r="DM36" s="27">
        <v>5.29</v>
      </c>
      <c r="DN36" s="37">
        <f t="shared" si="171"/>
        <v>0</v>
      </c>
      <c r="DO36" s="53"/>
      <c r="DP36" s="110">
        <f>DO36-DN36+DJ36</f>
        <v>0</v>
      </c>
      <c r="DQ36" s="128">
        <v>0</v>
      </c>
      <c r="DR36" s="124">
        <f t="shared" si="15"/>
        <v>0</v>
      </c>
      <c r="DS36" s="27">
        <v>5.29</v>
      </c>
      <c r="DT36" s="37">
        <f t="shared" si="172"/>
        <v>0</v>
      </c>
      <c r="DU36" s="53"/>
      <c r="DV36" s="110">
        <f>DU36-DT36+DP36</f>
        <v>0</v>
      </c>
      <c r="DW36" s="128">
        <v>0</v>
      </c>
      <c r="DX36" s="124">
        <f t="shared" si="16"/>
        <v>0</v>
      </c>
      <c r="DY36" s="27">
        <v>5.29</v>
      </c>
      <c r="DZ36" s="37">
        <f t="shared" si="173"/>
        <v>0</v>
      </c>
      <c r="EA36" s="53"/>
      <c r="EB36" s="110">
        <f>EA36-DZ36+DV36</f>
        <v>0</v>
      </c>
      <c r="EC36" s="128">
        <v>0</v>
      </c>
      <c r="ED36" s="124">
        <f t="shared" si="17"/>
        <v>0</v>
      </c>
      <c r="EE36" s="27">
        <v>5.29</v>
      </c>
      <c r="EF36" s="37">
        <f t="shared" si="174"/>
        <v>0</v>
      </c>
      <c r="EG36" s="53"/>
      <c r="EH36" s="110">
        <f>EG36-EF36+EB36</f>
        <v>0</v>
      </c>
      <c r="EI36" s="128"/>
      <c r="EJ36" s="124">
        <f t="shared" si="18"/>
        <v>0</v>
      </c>
      <c r="EK36" s="27">
        <v>5.29</v>
      </c>
      <c r="EL36" s="37">
        <f t="shared" si="175"/>
        <v>0</v>
      </c>
      <c r="EM36" s="53"/>
      <c r="EN36" s="110">
        <f>EM36-EL36+EH36</f>
        <v>0</v>
      </c>
      <c r="EO36" s="128"/>
      <c r="EP36" s="124">
        <f t="shared" si="125"/>
        <v>0</v>
      </c>
      <c r="EQ36" s="27">
        <v>5.38</v>
      </c>
      <c r="ER36" s="37">
        <f t="shared" si="176"/>
        <v>0</v>
      </c>
      <c r="ES36" s="53"/>
      <c r="ET36" s="110">
        <f>ES36-ER36+EN36</f>
        <v>0</v>
      </c>
      <c r="EU36" s="128"/>
      <c r="EV36" s="124">
        <f t="shared" si="127"/>
        <v>0</v>
      </c>
      <c r="EW36" s="27">
        <v>5.38</v>
      </c>
      <c r="EX36" s="37">
        <f t="shared" si="177"/>
        <v>0</v>
      </c>
      <c r="EY36" s="53"/>
      <c r="EZ36" s="110">
        <f>EY36-EX36+ET36</f>
        <v>0</v>
      </c>
      <c r="FA36" s="128"/>
      <c r="FB36" s="124">
        <f t="shared" si="129"/>
        <v>0</v>
      </c>
      <c r="FC36" s="27">
        <v>5.38</v>
      </c>
      <c r="FD36" s="37">
        <f t="shared" si="178"/>
        <v>0</v>
      </c>
      <c r="FE36" s="53"/>
      <c r="FF36" s="110">
        <f>FE36-FD36+EZ36</f>
        <v>0</v>
      </c>
      <c r="FG36" s="128"/>
      <c r="FH36" s="124">
        <f t="shared" si="131"/>
        <v>0</v>
      </c>
      <c r="FI36" s="27">
        <v>5.38</v>
      </c>
      <c r="FJ36" s="37">
        <f t="shared" si="179"/>
        <v>0</v>
      </c>
      <c r="FK36" s="53"/>
      <c r="FL36" s="110">
        <f>FK36-FJ36+FF36</f>
        <v>0</v>
      </c>
      <c r="FM36" s="128"/>
      <c r="FN36" s="124">
        <f t="shared" si="133"/>
        <v>0</v>
      </c>
      <c r="FO36" s="27">
        <v>5.38</v>
      </c>
      <c r="FP36" s="37">
        <f t="shared" si="180"/>
        <v>0</v>
      </c>
      <c r="FQ36" s="53"/>
      <c r="FR36" s="110">
        <f>FQ36-FP36+FL36</f>
        <v>0</v>
      </c>
      <c r="FS36" s="128">
        <v>0</v>
      </c>
      <c r="FT36" s="124">
        <f t="shared" si="135"/>
        <v>0</v>
      </c>
      <c r="FU36" s="27">
        <v>5.38</v>
      </c>
      <c r="FV36" s="37">
        <f t="shared" si="181"/>
        <v>0</v>
      </c>
      <c r="FW36" s="53"/>
      <c r="FX36" s="110">
        <f>FW36-FV36+FR36</f>
        <v>0</v>
      </c>
      <c r="FY36" s="128">
        <v>0</v>
      </c>
      <c r="FZ36" s="124">
        <f t="shared" si="137"/>
        <v>0</v>
      </c>
      <c r="GA36" s="27">
        <v>5.56</v>
      </c>
      <c r="GB36" s="37">
        <f t="shared" si="182"/>
        <v>0</v>
      </c>
      <c r="GC36" s="53"/>
      <c r="GD36" s="110">
        <f>GC36-GB36+FX36</f>
        <v>0</v>
      </c>
      <c r="GE36" s="128">
        <v>0</v>
      </c>
      <c r="GF36" s="124">
        <f t="shared" si="139"/>
        <v>0</v>
      </c>
      <c r="GG36" s="27">
        <v>5.56</v>
      </c>
      <c r="GH36" s="37">
        <f t="shared" si="183"/>
        <v>0</v>
      </c>
      <c r="GI36" s="53"/>
      <c r="GJ36" s="110">
        <f>GI36-GH36+GD36</f>
        <v>0</v>
      </c>
      <c r="GK36" s="128">
        <v>0</v>
      </c>
      <c r="GL36" s="124">
        <f t="shared" si="141"/>
        <v>0</v>
      </c>
      <c r="GM36" s="27">
        <v>5.56</v>
      </c>
      <c r="GN36" s="37">
        <f t="shared" si="184"/>
        <v>0</v>
      </c>
      <c r="GO36" s="53"/>
      <c r="GP36" s="110">
        <f>GO36-GN36+GJ36</f>
        <v>0</v>
      </c>
      <c r="GQ36" s="128">
        <v>0</v>
      </c>
      <c r="GR36" s="124">
        <f t="shared" si="143"/>
        <v>0</v>
      </c>
      <c r="GS36" s="27">
        <v>5.56</v>
      </c>
      <c r="GT36" s="37">
        <f t="shared" si="185"/>
        <v>0</v>
      </c>
      <c r="GU36" s="53"/>
      <c r="GV36" s="110">
        <f>GU36-GT36+GP36</f>
        <v>0</v>
      </c>
    </row>
    <row r="37" spans="1:204" ht="15.6" customHeight="1" x14ac:dyDescent="0.25">
      <c r="A37" s="97" t="s">
        <v>118</v>
      </c>
      <c r="B37" s="28">
        <v>50</v>
      </c>
      <c r="C37" s="8"/>
      <c r="D37" s="9"/>
      <c r="E37" s="10"/>
      <c r="F37" s="10"/>
      <c r="G37" s="10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8"/>
      <c r="Y37" s="8"/>
      <c r="Z37" s="9"/>
      <c r="AA37" s="9"/>
      <c r="AB37" s="8"/>
      <c r="AC37" s="14"/>
      <c r="AD37" s="8"/>
      <c r="AE37" s="49"/>
      <c r="AF37" s="36">
        <f t="shared" si="0"/>
        <v>0</v>
      </c>
      <c r="AG37" s="27">
        <v>4.8099999999999996</v>
      </c>
      <c r="AH37" s="37">
        <f t="shared" si="38"/>
        <v>0</v>
      </c>
      <c r="AI37" s="53"/>
      <c r="AJ37" s="37">
        <f t="shared" si="39"/>
        <v>0</v>
      </c>
      <c r="AK37" s="49"/>
      <c r="AL37" s="36">
        <f t="shared" si="1"/>
        <v>0</v>
      </c>
      <c r="AM37" s="27">
        <v>5.04</v>
      </c>
      <c r="AN37" s="37">
        <f t="shared" si="40"/>
        <v>0</v>
      </c>
      <c r="AO37" s="53"/>
      <c r="AP37" s="59">
        <f t="shared" si="41"/>
        <v>0</v>
      </c>
      <c r="AQ37" s="49">
        <v>0</v>
      </c>
      <c r="AR37" s="36">
        <f t="shared" si="2"/>
        <v>0</v>
      </c>
      <c r="AS37" s="27">
        <v>5.04</v>
      </c>
      <c r="AT37" s="37">
        <f t="shared" si="42"/>
        <v>0</v>
      </c>
      <c r="AU37" s="53"/>
      <c r="AV37" s="59">
        <f t="shared" ref="AV37:AV60" si="186">AU37-AT37+AP37</f>
        <v>0</v>
      </c>
      <c r="AW37" s="49">
        <v>0</v>
      </c>
      <c r="AX37" s="36">
        <f t="shared" si="3"/>
        <v>0</v>
      </c>
      <c r="AY37" s="27">
        <v>5.04</v>
      </c>
      <c r="AZ37" s="37">
        <f t="shared" si="109"/>
        <v>0</v>
      </c>
      <c r="BA37" s="53"/>
      <c r="BB37" s="120">
        <f t="shared" ref="BB37:BB60" si="187">BA37-AZ37+AV37</f>
        <v>0</v>
      </c>
      <c r="BC37" s="128">
        <v>0</v>
      </c>
      <c r="BD37" s="124">
        <f t="shared" si="4"/>
        <v>0</v>
      </c>
      <c r="BE37" s="27">
        <v>5.04</v>
      </c>
      <c r="BF37" s="37">
        <f t="shared" si="110"/>
        <v>0</v>
      </c>
      <c r="BG37" s="53"/>
      <c r="BH37" s="121">
        <f t="shared" ref="BH37:BH60" si="188">BG37-BF37+BB37</f>
        <v>0</v>
      </c>
      <c r="BI37" s="128">
        <v>0</v>
      </c>
      <c r="BJ37" s="124">
        <f t="shared" si="5"/>
        <v>0</v>
      </c>
      <c r="BK37" s="27">
        <v>5.04</v>
      </c>
      <c r="BL37" s="37">
        <f t="shared" si="111"/>
        <v>0</v>
      </c>
      <c r="BM37" s="53"/>
      <c r="BN37" s="110">
        <f t="shared" ref="BN37:BN60" si="189">BM37-BL37+BH37</f>
        <v>0</v>
      </c>
      <c r="BO37" s="128">
        <v>1</v>
      </c>
      <c r="BP37" s="124">
        <f t="shared" si="6"/>
        <v>1</v>
      </c>
      <c r="BQ37" s="27">
        <v>5.04</v>
      </c>
      <c r="BR37" s="37">
        <f t="shared" si="112"/>
        <v>5.04</v>
      </c>
      <c r="BS37" s="53"/>
      <c r="BT37" s="58">
        <f t="shared" ref="BT37:BT60" si="190">BS37-BR37+BN37</f>
        <v>-5.04</v>
      </c>
      <c r="BU37" s="128">
        <v>1</v>
      </c>
      <c r="BV37" s="124">
        <f t="shared" si="7"/>
        <v>0</v>
      </c>
      <c r="BW37" s="27">
        <v>5.04</v>
      </c>
      <c r="BX37" s="37">
        <f t="shared" si="113"/>
        <v>0</v>
      </c>
      <c r="BY37" s="53"/>
      <c r="BZ37" s="58">
        <f t="shared" ref="BZ37:BZ60" si="191">BY37-BX37+BT37</f>
        <v>-5.04</v>
      </c>
      <c r="CA37" s="128">
        <v>1</v>
      </c>
      <c r="CB37" s="124">
        <f t="shared" si="8"/>
        <v>0</v>
      </c>
      <c r="CC37" s="27">
        <v>5.04</v>
      </c>
      <c r="CD37" s="37">
        <f t="shared" si="114"/>
        <v>0</v>
      </c>
      <c r="CE37" s="53"/>
      <c r="CF37" s="58">
        <f t="shared" ref="CF37:CF60" si="192">CE37-CD37+BZ37</f>
        <v>-5.04</v>
      </c>
      <c r="CG37" s="128">
        <v>1</v>
      </c>
      <c r="CH37" s="124">
        <f t="shared" si="9"/>
        <v>0</v>
      </c>
      <c r="CI37" s="27">
        <v>5.04</v>
      </c>
      <c r="CJ37" s="37">
        <f t="shared" si="115"/>
        <v>0</v>
      </c>
      <c r="CK37" s="53"/>
      <c r="CL37" s="58">
        <f t="shared" ref="CL37:CL60" si="193">CK37-CJ37+CF37</f>
        <v>-5.04</v>
      </c>
      <c r="CM37" s="128">
        <v>1</v>
      </c>
      <c r="CN37" s="124">
        <f t="shared" si="10"/>
        <v>0</v>
      </c>
      <c r="CO37" s="27">
        <v>5.04</v>
      </c>
      <c r="CP37" s="37">
        <f t="shared" si="116"/>
        <v>0</v>
      </c>
      <c r="CQ37" s="53"/>
      <c r="CR37" s="58">
        <f t="shared" ref="CR37:CR60" si="194">CQ37-CP37+CL37</f>
        <v>-5.04</v>
      </c>
      <c r="CS37" s="128">
        <v>1</v>
      </c>
      <c r="CT37" s="124">
        <f t="shared" si="11"/>
        <v>0</v>
      </c>
      <c r="CU37" s="27">
        <v>5.04</v>
      </c>
      <c r="CV37" s="37">
        <f t="shared" si="146"/>
        <v>0</v>
      </c>
      <c r="CW37" s="53"/>
      <c r="CX37" s="58">
        <f t="shared" ref="CX37:CX60" si="195">CW37-CV37+CR37</f>
        <v>-5.04</v>
      </c>
      <c r="CY37" s="128">
        <v>1</v>
      </c>
      <c r="CZ37" s="124">
        <f t="shared" si="12"/>
        <v>0</v>
      </c>
      <c r="DA37" s="27">
        <v>5.04</v>
      </c>
      <c r="DB37" s="37">
        <f t="shared" si="147"/>
        <v>0</v>
      </c>
      <c r="DC37" s="53"/>
      <c r="DD37" s="58">
        <f t="shared" ref="DD37:DD60" si="196">DC37-DB37+CX37</f>
        <v>-5.04</v>
      </c>
      <c r="DE37" s="128">
        <v>1</v>
      </c>
      <c r="DF37" s="124">
        <f t="shared" si="13"/>
        <v>0</v>
      </c>
      <c r="DG37" s="27">
        <v>5.29</v>
      </c>
      <c r="DH37" s="37">
        <f t="shared" si="170"/>
        <v>0</v>
      </c>
      <c r="DI37" s="53"/>
      <c r="DJ37" s="58">
        <f t="shared" ref="DJ37:DJ60" si="197">DI37-DH37+DD37</f>
        <v>-5.04</v>
      </c>
      <c r="DK37" s="128">
        <v>1</v>
      </c>
      <c r="DL37" s="124">
        <f t="shared" si="14"/>
        <v>0</v>
      </c>
      <c r="DM37" s="27">
        <v>5.29</v>
      </c>
      <c r="DN37" s="37">
        <f t="shared" si="171"/>
        <v>0</v>
      </c>
      <c r="DO37" s="53"/>
      <c r="DP37" s="58">
        <f t="shared" ref="DP37:DP60" si="198">DO37-DN37+DJ37</f>
        <v>-5.04</v>
      </c>
      <c r="DQ37" s="128">
        <v>1</v>
      </c>
      <c r="DR37" s="124">
        <f t="shared" si="15"/>
        <v>0</v>
      </c>
      <c r="DS37" s="27">
        <v>5.29</v>
      </c>
      <c r="DT37" s="37">
        <f t="shared" si="172"/>
        <v>0</v>
      </c>
      <c r="DU37" s="53"/>
      <c r="DV37" s="58">
        <f t="shared" ref="DV37:DV60" si="199">DU37-DT37+DP37</f>
        <v>-5.04</v>
      </c>
      <c r="DW37" s="128">
        <v>1</v>
      </c>
      <c r="DX37" s="124">
        <f t="shared" si="16"/>
        <v>0</v>
      </c>
      <c r="DY37" s="27">
        <v>5.29</v>
      </c>
      <c r="DZ37" s="37">
        <f t="shared" si="173"/>
        <v>0</v>
      </c>
      <c r="EA37" s="53"/>
      <c r="EB37" s="58">
        <f t="shared" ref="EB37:EB60" si="200">EA37-DZ37+DV37</f>
        <v>-5.04</v>
      </c>
      <c r="EC37" s="128">
        <v>1</v>
      </c>
      <c r="ED37" s="124">
        <f t="shared" si="17"/>
        <v>0</v>
      </c>
      <c r="EE37" s="27">
        <v>5.29</v>
      </c>
      <c r="EF37" s="37">
        <f t="shared" si="174"/>
        <v>0</v>
      </c>
      <c r="EG37" s="53"/>
      <c r="EH37" s="58">
        <f t="shared" ref="EH37:EH60" si="201">EG37-EF37+EB37</f>
        <v>-5.04</v>
      </c>
      <c r="EI37" s="128">
        <v>1</v>
      </c>
      <c r="EJ37" s="124">
        <f t="shared" si="18"/>
        <v>0</v>
      </c>
      <c r="EK37" s="27">
        <v>5.29</v>
      </c>
      <c r="EL37" s="37">
        <f t="shared" si="175"/>
        <v>0</v>
      </c>
      <c r="EM37" s="53"/>
      <c r="EN37" s="58">
        <f t="shared" ref="EN37:EN60" si="202">EM37-EL37+EH37</f>
        <v>-5.04</v>
      </c>
      <c r="EO37" s="128">
        <v>1</v>
      </c>
      <c r="EP37" s="124">
        <f t="shared" si="125"/>
        <v>0</v>
      </c>
      <c r="EQ37" s="27">
        <v>5.38</v>
      </c>
      <c r="ER37" s="37">
        <f t="shared" si="176"/>
        <v>0</v>
      </c>
      <c r="ES37" s="53"/>
      <c r="ET37" s="58">
        <f t="shared" ref="ET37:ET60" si="203">ES37-ER37+EN37</f>
        <v>-5.04</v>
      </c>
      <c r="EU37" s="128">
        <v>1</v>
      </c>
      <c r="EV37" s="124">
        <f t="shared" si="127"/>
        <v>0</v>
      </c>
      <c r="EW37" s="27">
        <v>5.38</v>
      </c>
      <c r="EX37" s="37">
        <f t="shared" si="177"/>
        <v>0</v>
      </c>
      <c r="EY37" s="53"/>
      <c r="EZ37" s="58">
        <f t="shared" ref="EZ37:EZ60" si="204">EY37-EX37+ET37</f>
        <v>-5.04</v>
      </c>
      <c r="FA37" s="128">
        <v>1</v>
      </c>
      <c r="FB37" s="124">
        <f t="shared" si="129"/>
        <v>0</v>
      </c>
      <c r="FC37" s="27">
        <v>5.38</v>
      </c>
      <c r="FD37" s="37">
        <f t="shared" si="178"/>
        <v>0</v>
      </c>
      <c r="FE37" s="53"/>
      <c r="FF37" s="58">
        <f t="shared" ref="FF37:FF60" si="205">FE37-FD37+EZ37</f>
        <v>-5.04</v>
      </c>
      <c r="FG37" s="128">
        <v>1</v>
      </c>
      <c r="FH37" s="124">
        <f t="shared" si="131"/>
        <v>0</v>
      </c>
      <c r="FI37" s="27">
        <v>5.38</v>
      </c>
      <c r="FJ37" s="37">
        <f t="shared" si="179"/>
        <v>0</v>
      </c>
      <c r="FK37" s="53"/>
      <c r="FL37" s="58">
        <f t="shared" ref="FL37:FL60" si="206">FK37-FJ37+FF37</f>
        <v>-5.04</v>
      </c>
      <c r="FM37" s="128">
        <v>1</v>
      </c>
      <c r="FN37" s="124">
        <f t="shared" si="133"/>
        <v>0</v>
      </c>
      <c r="FO37" s="27">
        <v>5.38</v>
      </c>
      <c r="FP37" s="37">
        <f t="shared" si="180"/>
        <v>0</v>
      </c>
      <c r="FQ37" s="53"/>
      <c r="FR37" s="58">
        <f t="shared" ref="FR37:FR60" si="207">FQ37-FP37+FL37</f>
        <v>-5.04</v>
      </c>
      <c r="FS37" s="128">
        <v>1</v>
      </c>
      <c r="FT37" s="124">
        <f t="shared" si="135"/>
        <v>0</v>
      </c>
      <c r="FU37" s="27">
        <v>5.38</v>
      </c>
      <c r="FV37" s="37">
        <f t="shared" si="181"/>
        <v>0</v>
      </c>
      <c r="FW37" s="53"/>
      <c r="FX37" s="58">
        <f t="shared" ref="FX37:FX60" si="208">FW37-FV37+FR37</f>
        <v>-5.04</v>
      </c>
      <c r="FY37" s="128">
        <v>2</v>
      </c>
      <c r="FZ37" s="124">
        <f t="shared" si="137"/>
        <v>1</v>
      </c>
      <c r="GA37" s="27">
        <v>5.56</v>
      </c>
      <c r="GB37" s="37">
        <f t="shared" si="182"/>
        <v>5.56</v>
      </c>
      <c r="GC37" s="53"/>
      <c r="GD37" s="58">
        <f t="shared" ref="GD37:GD53" si="209">GC37-GB37+FX37</f>
        <v>-10.6</v>
      </c>
      <c r="GE37" s="128">
        <v>2</v>
      </c>
      <c r="GF37" s="124">
        <f t="shared" si="139"/>
        <v>0</v>
      </c>
      <c r="GG37" s="27">
        <v>5.56</v>
      </c>
      <c r="GH37" s="37">
        <f t="shared" si="183"/>
        <v>0</v>
      </c>
      <c r="GI37" s="53"/>
      <c r="GJ37" s="58">
        <f t="shared" ref="GJ37:GJ53" si="210">GI37-GH37+GD37</f>
        <v>-10.6</v>
      </c>
      <c r="GK37" s="128">
        <v>2</v>
      </c>
      <c r="GL37" s="124">
        <f t="shared" si="141"/>
        <v>0</v>
      </c>
      <c r="GM37" s="27">
        <v>5.56</v>
      </c>
      <c r="GN37" s="37">
        <f t="shared" si="184"/>
        <v>0</v>
      </c>
      <c r="GO37" s="53"/>
      <c r="GP37" s="58">
        <f t="shared" ref="GP37:GP53" si="211">GO37-GN37+GJ37</f>
        <v>-10.6</v>
      </c>
      <c r="GQ37" s="128">
        <v>2</v>
      </c>
      <c r="GR37" s="124">
        <f t="shared" si="143"/>
        <v>0</v>
      </c>
      <c r="GS37" s="27">
        <v>5.56</v>
      </c>
      <c r="GT37" s="37">
        <f t="shared" si="185"/>
        <v>0</v>
      </c>
      <c r="GU37" s="53"/>
      <c r="GV37" s="58">
        <f t="shared" ref="GV37:GV53" si="212">GU37-GT37+GP37</f>
        <v>-10.6</v>
      </c>
    </row>
    <row r="38" spans="1:204" ht="15.6" customHeight="1" x14ac:dyDescent="0.25">
      <c r="A38" s="97" t="s">
        <v>67</v>
      </c>
      <c r="B38" s="5">
        <v>51</v>
      </c>
      <c r="C38" s="23">
        <v>786.38</v>
      </c>
      <c r="D38" s="2">
        <v>3</v>
      </c>
      <c r="E38" s="2">
        <v>3</v>
      </c>
      <c r="F38" s="2">
        <v>3</v>
      </c>
      <c r="G38" s="2">
        <v>3</v>
      </c>
      <c r="H38" s="2">
        <v>3</v>
      </c>
      <c r="I38" s="2">
        <v>3</v>
      </c>
      <c r="J38" s="2">
        <v>3</v>
      </c>
      <c r="K38" s="2">
        <v>3</v>
      </c>
      <c r="L38" s="2">
        <v>3</v>
      </c>
      <c r="M38" s="2">
        <v>3</v>
      </c>
      <c r="N38" s="2">
        <v>3</v>
      </c>
      <c r="O38" s="2">
        <v>3</v>
      </c>
      <c r="P38" s="2">
        <v>3</v>
      </c>
      <c r="Q38" s="2">
        <v>3</v>
      </c>
      <c r="R38" s="2">
        <v>3</v>
      </c>
      <c r="S38" s="2">
        <v>3</v>
      </c>
      <c r="T38" s="2">
        <v>3</v>
      </c>
      <c r="U38" s="2">
        <v>3</v>
      </c>
      <c r="V38" s="2">
        <v>3</v>
      </c>
      <c r="W38" s="2">
        <v>3</v>
      </c>
      <c r="X38" s="2">
        <v>3</v>
      </c>
      <c r="Y38" s="2">
        <v>3</v>
      </c>
      <c r="Z38" s="20">
        <f>Y38-X38</f>
        <v>0</v>
      </c>
      <c r="AA38" s="21">
        <v>4.8099999999999996</v>
      </c>
      <c r="AB38" s="22">
        <f t="shared" si="37"/>
        <v>0</v>
      </c>
      <c r="AC38" s="22"/>
      <c r="AD38" s="23">
        <f>C38+AC38-AB38</f>
        <v>786.38</v>
      </c>
      <c r="AE38" s="49">
        <v>28</v>
      </c>
      <c r="AF38" s="36">
        <f t="shared" si="0"/>
        <v>25</v>
      </c>
      <c r="AG38" s="27">
        <v>4.8099999999999996</v>
      </c>
      <c r="AH38" s="37">
        <f t="shared" si="38"/>
        <v>120.24999999999999</v>
      </c>
      <c r="AI38" s="53"/>
      <c r="AJ38" s="37">
        <f t="shared" si="39"/>
        <v>666.13</v>
      </c>
      <c r="AK38" s="49">
        <v>73</v>
      </c>
      <c r="AL38" s="36">
        <f t="shared" si="1"/>
        <v>45</v>
      </c>
      <c r="AM38" s="27">
        <v>5.04</v>
      </c>
      <c r="AN38" s="37">
        <f t="shared" si="40"/>
        <v>226.8</v>
      </c>
      <c r="AO38" s="53">
        <v>1000</v>
      </c>
      <c r="AP38" s="59">
        <f t="shared" si="41"/>
        <v>1439.33</v>
      </c>
      <c r="AQ38" s="49">
        <v>130</v>
      </c>
      <c r="AR38" s="36">
        <f t="shared" si="2"/>
        <v>57</v>
      </c>
      <c r="AS38" s="27">
        <v>5.04</v>
      </c>
      <c r="AT38" s="37">
        <f t="shared" si="42"/>
        <v>287.28000000000003</v>
      </c>
      <c r="AU38" s="53"/>
      <c r="AV38" s="110">
        <f t="shared" si="186"/>
        <v>1152.05</v>
      </c>
      <c r="AW38" s="49">
        <v>331</v>
      </c>
      <c r="AX38" s="36">
        <f t="shared" si="3"/>
        <v>201</v>
      </c>
      <c r="AY38" s="27">
        <v>5.04</v>
      </c>
      <c r="AZ38" s="37">
        <f t="shared" si="109"/>
        <v>1013.04</v>
      </c>
      <c r="BA38" s="53">
        <v>1000</v>
      </c>
      <c r="BB38" s="121">
        <f t="shared" si="187"/>
        <v>1139.01</v>
      </c>
      <c r="BC38" s="128">
        <v>331</v>
      </c>
      <c r="BD38" s="124">
        <f t="shared" si="4"/>
        <v>0</v>
      </c>
      <c r="BE38" s="27">
        <v>5.04</v>
      </c>
      <c r="BF38" s="37">
        <f t="shared" si="110"/>
        <v>0</v>
      </c>
      <c r="BG38" s="53"/>
      <c r="BH38" s="121">
        <f t="shared" si="188"/>
        <v>1139.01</v>
      </c>
      <c r="BI38" s="128">
        <v>331</v>
      </c>
      <c r="BJ38" s="124">
        <f t="shared" si="5"/>
        <v>0</v>
      </c>
      <c r="BK38" s="27">
        <v>5.04</v>
      </c>
      <c r="BL38" s="37">
        <f t="shared" si="111"/>
        <v>0</v>
      </c>
      <c r="BM38" s="53"/>
      <c r="BN38" s="110">
        <f t="shared" si="189"/>
        <v>1139.01</v>
      </c>
      <c r="BO38" s="128">
        <v>331</v>
      </c>
      <c r="BP38" s="124">
        <f t="shared" si="6"/>
        <v>0</v>
      </c>
      <c r="BQ38" s="27">
        <v>5.04</v>
      </c>
      <c r="BR38" s="37">
        <f t="shared" si="112"/>
        <v>0</v>
      </c>
      <c r="BS38" s="53"/>
      <c r="BT38" s="110">
        <f t="shared" si="190"/>
        <v>1139.01</v>
      </c>
      <c r="BU38" s="128">
        <v>331</v>
      </c>
      <c r="BV38" s="124">
        <f t="shared" si="7"/>
        <v>0</v>
      </c>
      <c r="BW38" s="27">
        <v>5.04</v>
      </c>
      <c r="BX38" s="37">
        <f t="shared" si="113"/>
        <v>0</v>
      </c>
      <c r="BY38" s="53"/>
      <c r="BZ38" s="110">
        <f t="shared" si="191"/>
        <v>1139.01</v>
      </c>
      <c r="CA38" s="128">
        <v>331</v>
      </c>
      <c r="CB38" s="124">
        <f t="shared" si="8"/>
        <v>0</v>
      </c>
      <c r="CC38" s="27">
        <v>5.04</v>
      </c>
      <c r="CD38" s="37">
        <f t="shared" si="114"/>
        <v>0</v>
      </c>
      <c r="CE38" s="53"/>
      <c r="CF38" s="110">
        <f t="shared" si="192"/>
        <v>1139.01</v>
      </c>
      <c r="CG38" s="128">
        <v>331</v>
      </c>
      <c r="CH38" s="124">
        <f t="shared" si="9"/>
        <v>0</v>
      </c>
      <c r="CI38" s="27">
        <v>5.04</v>
      </c>
      <c r="CJ38" s="37">
        <f t="shared" si="115"/>
        <v>0</v>
      </c>
      <c r="CK38" s="53"/>
      <c r="CL38" s="110">
        <f t="shared" si="193"/>
        <v>1139.01</v>
      </c>
      <c r="CM38" s="128">
        <v>334</v>
      </c>
      <c r="CN38" s="124">
        <f t="shared" si="10"/>
        <v>3</v>
      </c>
      <c r="CO38" s="27">
        <v>5.04</v>
      </c>
      <c r="CP38" s="37">
        <f t="shared" si="116"/>
        <v>15.120000000000001</v>
      </c>
      <c r="CQ38" s="53"/>
      <c r="CR38" s="110">
        <f t="shared" si="194"/>
        <v>1123.8900000000001</v>
      </c>
      <c r="CS38" s="130">
        <v>334</v>
      </c>
      <c r="CT38" s="126">
        <f t="shared" si="11"/>
        <v>0</v>
      </c>
      <c r="CU38" s="18">
        <v>5.04</v>
      </c>
      <c r="CV38" s="59">
        <f t="shared" si="146"/>
        <v>0</v>
      </c>
      <c r="CW38" s="105"/>
      <c r="CX38" s="110">
        <f t="shared" si="195"/>
        <v>1123.8900000000001</v>
      </c>
      <c r="CY38" s="130">
        <v>693</v>
      </c>
      <c r="CZ38" s="126">
        <f t="shared" si="12"/>
        <v>359</v>
      </c>
      <c r="DA38" s="18">
        <v>5.04</v>
      </c>
      <c r="DB38" s="59">
        <f t="shared" si="147"/>
        <v>1809.36</v>
      </c>
      <c r="DC38" s="105"/>
      <c r="DD38" s="58">
        <f t="shared" si="196"/>
        <v>-685.4699999999998</v>
      </c>
      <c r="DE38" s="130">
        <v>734</v>
      </c>
      <c r="DF38" s="126">
        <f t="shared" si="13"/>
        <v>41</v>
      </c>
      <c r="DG38" s="27">
        <v>5.29</v>
      </c>
      <c r="DH38" s="59">
        <f t="shared" si="170"/>
        <v>216.89000000000001</v>
      </c>
      <c r="DI38" s="105">
        <v>2000</v>
      </c>
      <c r="DJ38" s="110">
        <f t="shared" si="197"/>
        <v>1097.6400000000001</v>
      </c>
      <c r="DK38" s="130">
        <v>791</v>
      </c>
      <c r="DL38" s="126">
        <f t="shared" si="14"/>
        <v>57</v>
      </c>
      <c r="DM38" s="27">
        <v>5.29</v>
      </c>
      <c r="DN38" s="59">
        <f t="shared" si="171"/>
        <v>301.53000000000003</v>
      </c>
      <c r="DO38" s="105"/>
      <c r="DP38" s="110">
        <f t="shared" si="198"/>
        <v>796.11000000000013</v>
      </c>
      <c r="DQ38" s="130">
        <v>817</v>
      </c>
      <c r="DR38" s="126">
        <f t="shared" si="15"/>
        <v>26</v>
      </c>
      <c r="DS38" s="27">
        <v>5.29</v>
      </c>
      <c r="DT38" s="59">
        <f t="shared" si="172"/>
        <v>137.54</v>
      </c>
      <c r="DU38" s="105"/>
      <c r="DV38" s="110">
        <f t="shared" si="199"/>
        <v>658.57000000000016</v>
      </c>
      <c r="DW38" s="130">
        <v>899</v>
      </c>
      <c r="DX38" s="126">
        <f t="shared" si="16"/>
        <v>82</v>
      </c>
      <c r="DY38" s="27">
        <v>5.29</v>
      </c>
      <c r="DZ38" s="59">
        <f t="shared" si="173"/>
        <v>433.78000000000003</v>
      </c>
      <c r="EA38" s="105"/>
      <c r="EB38" s="110">
        <f t="shared" si="200"/>
        <v>224.79000000000013</v>
      </c>
      <c r="EC38" s="130">
        <v>899</v>
      </c>
      <c r="ED38" s="126">
        <f t="shared" si="17"/>
        <v>0</v>
      </c>
      <c r="EE38" s="27">
        <v>5.29</v>
      </c>
      <c r="EF38" s="59">
        <f t="shared" si="174"/>
        <v>0</v>
      </c>
      <c r="EG38" s="105"/>
      <c r="EH38" s="110">
        <f t="shared" si="201"/>
        <v>224.79000000000013</v>
      </c>
      <c r="EI38" s="130">
        <v>899</v>
      </c>
      <c r="EJ38" s="126">
        <f t="shared" si="18"/>
        <v>0</v>
      </c>
      <c r="EK38" s="27">
        <v>5.29</v>
      </c>
      <c r="EL38" s="59">
        <f t="shared" si="175"/>
        <v>0</v>
      </c>
      <c r="EM38" s="105"/>
      <c r="EN38" s="110">
        <f t="shared" si="202"/>
        <v>224.79000000000013</v>
      </c>
      <c r="EO38" s="130">
        <v>899</v>
      </c>
      <c r="EP38" s="126">
        <f t="shared" si="125"/>
        <v>0</v>
      </c>
      <c r="EQ38" s="27">
        <v>5.38</v>
      </c>
      <c r="ER38" s="59">
        <f t="shared" si="176"/>
        <v>0</v>
      </c>
      <c r="ES38" s="105"/>
      <c r="ET38" s="110">
        <f t="shared" si="203"/>
        <v>224.79000000000013</v>
      </c>
      <c r="EU38" s="130">
        <v>899</v>
      </c>
      <c r="EV38" s="126">
        <f t="shared" si="127"/>
        <v>0</v>
      </c>
      <c r="EW38" s="27">
        <v>5.38</v>
      </c>
      <c r="EX38" s="59">
        <f t="shared" si="177"/>
        <v>0</v>
      </c>
      <c r="EY38" s="105"/>
      <c r="EZ38" s="110">
        <f t="shared" si="204"/>
        <v>224.79000000000013</v>
      </c>
      <c r="FA38" s="130">
        <v>989</v>
      </c>
      <c r="FB38" s="126">
        <f t="shared" si="129"/>
        <v>90</v>
      </c>
      <c r="FC38" s="27">
        <v>5.38</v>
      </c>
      <c r="FD38" s="59">
        <f t="shared" si="178"/>
        <v>484.2</v>
      </c>
      <c r="FE38" s="105"/>
      <c r="FF38" s="58">
        <f t="shared" si="205"/>
        <v>-259.40999999999985</v>
      </c>
      <c r="FG38" s="130">
        <v>1063</v>
      </c>
      <c r="FH38" s="126">
        <f t="shared" si="131"/>
        <v>74</v>
      </c>
      <c r="FI38" s="27">
        <v>5.38</v>
      </c>
      <c r="FJ38" s="59">
        <f t="shared" si="179"/>
        <v>398.12</v>
      </c>
      <c r="FK38" s="105">
        <v>1000</v>
      </c>
      <c r="FL38" s="110">
        <f t="shared" si="206"/>
        <v>342.47000000000014</v>
      </c>
      <c r="FM38" s="130">
        <v>1189</v>
      </c>
      <c r="FN38" s="126">
        <f t="shared" si="133"/>
        <v>126</v>
      </c>
      <c r="FO38" s="27">
        <v>5.38</v>
      </c>
      <c r="FP38" s="59">
        <f t="shared" si="180"/>
        <v>677.88</v>
      </c>
      <c r="FQ38" s="105"/>
      <c r="FR38" s="58">
        <f t="shared" si="207"/>
        <v>-335.40999999999985</v>
      </c>
      <c r="FS38" s="130">
        <v>1281</v>
      </c>
      <c r="FT38" s="126">
        <f t="shared" si="135"/>
        <v>92</v>
      </c>
      <c r="FU38" s="27">
        <v>5.38</v>
      </c>
      <c r="FV38" s="59">
        <f t="shared" si="181"/>
        <v>494.96</v>
      </c>
      <c r="FW38" s="105"/>
      <c r="FX38" s="58">
        <f t="shared" si="208"/>
        <v>-830.36999999999989</v>
      </c>
      <c r="FY38" s="130">
        <v>1390</v>
      </c>
      <c r="FZ38" s="126">
        <f t="shared" si="137"/>
        <v>109</v>
      </c>
      <c r="GA38" s="27">
        <v>5.56</v>
      </c>
      <c r="GB38" s="59">
        <f t="shared" si="182"/>
        <v>606.04</v>
      </c>
      <c r="GC38" s="105">
        <v>2000</v>
      </c>
      <c r="GD38" s="110">
        <f t="shared" si="209"/>
        <v>563.59000000000015</v>
      </c>
      <c r="GE38" s="130">
        <v>1641</v>
      </c>
      <c r="GF38" s="126">
        <f t="shared" si="139"/>
        <v>251</v>
      </c>
      <c r="GG38" s="27">
        <v>5.56</v>
      </c>
      <c r="GH38" s="59">
        <f t="shared" si="183"/>
        <v>1395.56</v>
      </c>
      <c r="GI38" s="105"/>
      <c r="GJ38" s="58">
        <f t="shared" si="210"/>
        <v>-831.9699999999998</v>
      </c>
      <c r="GK38" s="130">
        <v>1734</v>
      </c>
      <c r="GL38" s="126">
        <f t="shared" si="141"/>
        <v>93</v>
      </c>
      <c r="GM38" s="27">
        <v>5.56</v>
      </c>
      <c r="GN38" s="59">
        <f t="shared" si="184"/>
        <v>517.07999999999993</v>
      </c>
      <c r="GO38" s="105"/>
      <c r="GP38" s="57">
        <f t="shared" si="211"/>
        <v>-1349.0499999999997</v>
      </c>
      <c r="GQ38" s="130">
        <v>1856</v>
      </c>
      <c r="GR38" s="126">
        <f t="shared" si="143"/>
        <v>122</v>
      </c>
      <c r="GS38" s="27">
        <v>5.56</v>
      </c>
      <c r="GT38" s="59">
        <f t="shared" si="185"/>
        <v>678.31999999999994</v>
      </c>
      <c r="GU38" s="105">
        <v>1500</v>
      </c>
      <c r="GV38" s="58">
        <f t="shared" si="212"/>
        <v>-527.36999999999966</v>
      </c>
    </row>
    <row r="39" spans="1:204" ht="15.6" customHeight="1" x14ac:dyDescent="0.25">
      <c r="A39" s="143" t="s">
        <v>119</v>
      </c>
      <c r="B39" s="177">
        <v>54</v>
      </c>
      <c r="C39" s="144"/>
      <c r="D39" s="142"/>
      <c r="E39" s="145"/>
      <c r="F39" s="145"/>
      <c r="G39" s="145"/>
      <c r="H39" s="146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4"/>
      <c r="Y39" s="144"/>
      <c r="Z39" s="142"/>
      <c r="AA39" s="142"/>
      <c r="AB39" s="144"/>
      <c r="AC39" s="148"/>
      <c r="AD39" s="144"/>
      <c r="AE39" s="149"/>
      <c r="AF39" s="150">
        <f t="shared" si="0"/>
        <v>0</v>
      </c>
      <c r="AG39" s="151">
        <v>4.8099999999999996</v>
      </c>
      <c r="AH39" s="152">
        <f t="shared" si="38"/>
        <v>0</v>
      </c>
      <c r="AI39" s="153"/>
      <c r="AJ39" s="152">
        <f t="shared" si="39"/>
        <v>0</v>
      </c>
      <c r="AK39" s="149"/>
      <c r="AL39" s="150">
        <f t="shared" si="1"/>
        <v>0</v>
      </c>
      <c r="AM39" s="151">
        <v>5.04</v>
      </c>
      <c r="AN39" s="152">
        <f t="shared" si="40"/>
        <v>0</v>
      </c>
      <c r="AO39" s="153"/>
      <c r="AP39" s="226">
        <f t="shared" si="41"/>
        <v>0</v>
      </c>
      <c r="AQ39" s="149"/>
      <c r="AR39" s="150">
        <f t="shared" si="2"/>
        <v>0</v>
      </c>
      <c r="AS39" s="151">
        <v>5.04</v>
      </c>
      <c r="AT39" s="152">
        <f t="shared" si="42"/>
        <v>0</v>
      </c>
      <c r="AU39" s="153"/>
      <c r="AV39" s="226">
        <f t="shared" si="186"/>
        <v>0</v>
      </c>
      <c r="AW39" s="149">
        <v>0</v>
      </c>
      <c r="AX39" s="150">
        <f t="shared" si="3"/>
        <v>0</v>
      </c>
      <c r="AY39" s="151">
        <v>5.04</v>
      </c>
      <c r="AZ39" s="152">
        <f t="shared" si="109"/>
        <v>0</v>
      </c>
      <c r="BA39" s="153"/>
      <c r="BB39" s="154">
        <f t="shared" si="187"/>
        <v>0</v>
      </c>
      <c r="BC39" s="155"/>
      <c r="BD39" s="156">
        <f t="shared" si="4"/>
        <v>0</v>
      </c>
      <c r="BE39" s="151">
        <v>5.04</v>
      </c>
      <c r="BF39" s="152">
        <f t="shared" si="110"/>
        <v>0</v>
      </c>
      <c r="BG39" s="153"/>
      <c r="BH39" s="154">
        <f t="shared" si="188"/>
        <v>0</v>
      </c>
      <c r="BI39" s="155"/>
      <c r="BJ39" s="156">
        <f t="shared" si="5"/>
        <v>0</v>
      </c>
      <c r="BK39" s="151">
        <v>5.04</v>
      </c>
      <c r="BL39" s="152">
        <f t="shared" si="111"/>
        <v>0</v>
      </c>
      <c r="BM39" s="153"/>
      <c r="BN39" s="157">
        <f t="shared" si="189"/>
        <v>0</v>
      </c>
      <c r="BO39" s="155"/>
      <c r="BP39" s="156">
        <f t="shared" si="6"/>
        <v>0</v>
      </c>
      <c r="BQ39" s="151">
        <v>5.04</v>
      </c>
      <c r="BR39" s="152">
        <f t="shared" si="112"/>
        <v>0</v>
      </c>
      <c r="BS39" s="153"/>
      <c r="BT39" s="157">
        <f t="shared" si="190"/>
        <v>0</v>
      </c>
      <c r="BU39" s="155"/>
      <c r="BV39" s="156">
        <f t="shared" si="7"/>
        <v>0</v>
      </c>
      <c r="BW39" s="151">
        <v>5.04</v>
      </c>
      <c r="BX39" s="152">
        <f t="shared" si="113"/>
        <v>0</v>
      </c>
      <c r="BY39" s="153"/>
      <c r="BZ39" s="157">
        <f t="shared" si="191"/>
        <v>0</v>
      </c>
      <c r="CA39" s="155"/>
      <c r="CB39" s="156">
        <f t="shared" si="8"/>
        <v>0</v>
      </c>
      <c r="CC39" s="151">
        <v>5.04</v>
      </c>
      <c r="CD39" s="152">
        <f t="shared" si="114"/>
        <v>0</v>
      </c>
      <c r="CE39" s="153"/>
      <c r="CF39" s="157">
        <f t="shared" si="192"/>
        <v>0</v>
      </c>
      <c r="CG39" s="155"/>
      <c r="CH39" s="156">
        <f t="shared" si="9"/>
        <v>0</v>
      </c>
      <c r="CI39" s="151">
        <v>5.04</v>
      </c>
      <c r="CJ39" s="152">
        <f t="shared" si="115"/>
        <v>0</v>
      </c>
      <c r="CK39" s="153"/>
      <c r="CL39" s="157">
        <f t="shared" si="193"/>
        <v>0</v>
      </c>
      <c r="CM39" s="155"/>
      <c r="CN39" s="156">
        <f t="shared" si="10"/>
        <v>0</v>
      </c>
      <c r="CO39" s="151">
        <v>5.04</v>
      </c>
      <c r="CP39" s="152">
        <f t="shared" si="116"/>
        <v>0</v>
      </c>
      <c r="CQ39" s="153"/>
      <c r="CR39" s="157">
        <f t="shared" si="194"/>
        <v>0</v>
      </c>
      <c r="CS39" s="155"/>
      <c r="CT39" s="156">
        <f t="shared" si="11"/>
        <v>0</v>
      </c>
      <c r="CU39" s="151">
        <v>5.04</v>
      </c>
      <c r="CV39" s="152">
        <f t="shared" si="146"/>
        <v>0</v>
      </c>
      <c r="CW39" s="153"/>
      <c r="CX39" s="157">
        <f t="shared" si="195"/>
        <v>0</v>
      </c>
      <c r="CY39" s="155"/>
      <c r="CZ39" s="156">
        <f t="shared" si="12"/>
        <v>0</v>
      </c>
      <c r="DA39" s="151">
        <v>5.04</v>
      </c>
      <c r="DB39" s="152">
        <f t="shared" si="147"/>
        <v>0</v>
      </c>
      <c r="DC39" s="153"/>
      <c r="DD39" s="157">
        <f t="shared" si="196"/>
        <v>0</v>
      </c>
      <c r="DE39" s="155"/>
      <c r="DF39" s="156">
        <f t="shared" si="13"/>
        <v>0</v>
      </c>
      <c r="DG39" s="151">
        <v>5.29</v>
      </c>
      <c r="DH39" s="152">
        <f t="shared" si="170"/>
        <v>0</v>
      </c>
      <c r="DI39" s="153"/>
      <c r="DJ39" s="157">
        <f t="shared" si="197"/>
        <v>0</v>
      </c>
      <c r="DK39" s="155">
        <v>1</v>
      </c>
      <c r="DL39" s="156">
        <f t="shared" si="14"/>
        <v>1</v>
      </c>
      <c r="DM39" s="151">
        <v>5.29</v>
      </c>
      <c r="DN39" s="152">
        <f t="shared" si="171"/>
        <v>5.29</v>
      </c>
      <c r="DO39" s="153"/>
      <c r="DP39" s="157">
        <f t="shared" si="198"/>
        <v>-5.29</v>
      </c>
      <c r="DQ39" s="155">
        <v>26</v>
      </c>
      <c r="DR39" s="156">
        <f t="shared" si="15"/>
        <v>25</v>
      </c>
      <c r="DS39" s="151">
        <v>5.29</v>
      </c>
      <c r="DT39" s="152">
        <f t="shared" si="172"/>
        <v>132.25</v>
      </c>
      <c r="DU39" s="153"/>
      <c r="DV39" s="178">
        <f t="shared" si="199"/>
        <v>-137.54</v>
      </c>
      <c r="DW39" s="155">
        <v>93</v>
      </c>
      <c r="DX39" s="156">
        <f t="shared" si="16"/>
        <v>67</v>
      </c>
      <c r="DY39" s="151">
        <v>5.29</v>
      </c>
      <c r="DZ39" s="152">
        <f t="shared" si="173"/>
        <v>354.43</v>
      </c>
      <c r="EA39" s="153"/>
      <c r="EB39" s="178">
        <f t="shared" si="200"/>
        <v>-491.97</v>
      </c>
      <c r="EC39" s="155">
        <v>93</v>
      </c>
      <c r="ED39" s="156">
        <f t="shared" si="17"/>
        <v>0</v>
      </c>
      <c r="EE39" s="151">
        <v>5.29</v>
      </c>
      <c r="EF39" s="152">
        <f t="shared" si="174"/>
        <v>0</v>
      </c>
      <c r="EG39" s="153"/>
      <c r="EH39" s="178">
        <f t="shared" si="201"/>
        <v>-491.97</v>
      </c>
      <c r="EI39" s="155">
        <v>93</v>
      </c>
      <c r="EJ39" s="156">
        <f t="shared" si="18"/>
        <v>0</v>
      </c>
      <c r="EK39" s="151">
        <v>5.29</v>
      </c>
      <c r="EL39" s="152">
        <f t="shared" si="175"/>
        <v>0</v>
      </c>
      <c r="EM39" s="153"/>
      <c r="EN39" s="178">
        <f t="shared" si="202"/>
        <v>-491.97</v>
      </c>
      <c r="EO39" s="155">
        <v>93</v>
      </c>
      <c r="EP39" s="156">
        <f t="shared" si="125"/>
        <v>0</v>
      </c>
      <c r="EQ39" s="151">
        <v>5.38</v>
      </c>
      <c r="ER39" s="152">
        <f t="shared" si="176"/>
        <v>0</v>
      </c>
      <c r="ES39" s="153"/>
      <c r="ET39" s="178">
        <f t="shared" si="203"/>
        <v>-491.97</v>
      </c>
      <c r="EU39" s="155">
        <v>93</v>
      </c>
      <c r="EV39" s="156">
        <f t="shared" si="127"/>
        <v>0</v>
      </c>
      <c r="EW39" s="151">
        <v>5.38</v>
      </c>
      <c r="EX39" s="152">
        <f t="shared" si="177"/>
        <v>0</v>
      </c>
      <c r="EY39" s="153"/>
      <c r="EZ39" s="178">
        <f t="shared" si="204"/>
        <v>-491.97</v>
      </c>
      <c r="FA39" s="155">
        <v>93</v>
      </c>
      <c r="FB39" s="156">
        <f t="shared" si="129"/>
        <v>0</v>
      </c>
      <c r="FC39" s="151">
        <v>5.38</v>
      </c>
      <c r="FD39" s="152">
        <f t="shared" si="178"/>
        <v>0</v>
      </c>
      <c r="FE39" s="153"/>
      <c r="FF39" s="178">
        <f t="shared" si="205"/>
        <v>-491.97</v>
      </c>
      <c r="FG39" s="155">
        <v>93</v>
      </c>
      <c r="FH39" s="156">
        <f t="shared" si="131"/>
        <v>0</v>
      </c>
      <c r="FI39" s="151">
        <v>5.38</v>
      </c>
      <c r="FJ39" s="152">
        <f t="shared" si="179"/>
        <v>0</v>
      </c>
      <c r="FK39" s="153">
        <v>1000</v>
      </c>
      <c r="FL39" s="157">
        <f t="shared" si="206"/>
        <v>508.03</v>
      </c>
      <c r="FM39" s="155">
        <v>120</v>
      </c>
      <c r="FN39" s="156">
        <f t="shared" si="133"/>
        <v>27</v>
      </c>
      <c r="FO39" s="151">
        <v>5.38</v>
      </c>
      <c r="FP39" s="152">
        <f t="shared" si="180"/>
        <v>145.26</v>
      </c>
      <c r="FQ39" s="153"/>
      <c r="FR39" s="157">
        <f t="shared" si="207"/>
        <v>362.77</v>
      </c>
      <c r="FS39" s="155">
        <v>123</v>
      </c>
      <c r="FT39" s="156">
        <f t="shared" si="135"/>
        <v>3</v>
      </c>
      <c r="FU39" s="151">
        <v>5.38</v>
      </c>
      <c r="FV39" s="152">
        <f t="shared" si="181"/>
        <v>16.14</v>
      </c>
      <c r="FW39" s="153"/>
      <c r="FX39" s="157">
        <f t="shared" si="208"/>
        <v>346.63</v>
      </c>
      <c r="FY39" s="155">
        <v>123</v>
      </c>
      <c r="FZ39" s="156">
        <f t="shared" si="137"/>
        <v>0</v>
      </c>
      <c r="GA39" s="151">
        <v>5.56</v>
      </c>
      <c r="GB39" s="152">
        <f t="shared" si="182"/>
        <v>0</v>
      </c>
      <c r="GC39" s="153"/>
      <c r="GD39" s="157">
        <f t="shared" si="209"/>
        <v>346.63</v>
      </c>
      <c r="GE39" s="155">
        <v>124</v>
      </c>
      <c r="GF39" s="156">
        <f t="shared" si="139"/>
        <v>1</v>
      </c>
      <c r="GG39" s="151">
        <v>5.56</v>
      </c>
      <c r="GH39" s="152">
        <f t="shared" si="183"/>
        <v>5.56</v>
      </c>
      <c r="GI39" s="153"/>
      <c r="GJ39" s="157">
        <f t="shared" si="210"/>
        <v>341.07</v>
      </c>
      <c r="GK39" s="155">
        <v>128</v>
      </c>
      <c r="GL39" s="156">
        <f t="shared" si="141"/>
        <v>4</v>
      </c>
      <c r="GM39" s="151">
        <v>5.56</v>
      </c>
      <c r="GN39" s="152">
        <f t="shared" si="184"/>
        <v>22.24</v>
      </c>
      <c r="GO39" s="153"/>
      <c r="GP39" s="157">
        <f t="shared" si="211"/>
        <v>318.83</v>
      </c>
      <c r="GQ39" s="155">
        <v>128</v>
      </c>
      <c r="GR39" s="156">
        <f t="shared" si="143"/>
        <v>0</v>
      </c>
      <c r="GS39" s="151">
        <v>5.56</v>
      </c>
      <c r="GT39" s="152">
        <f t="shared" si="185"/>
        <v>0</v>
      </c>
      <c r="GU39" s="153"/>
      <c r="GV39" s="157">
        <f t="shared" si="212"/>
        <v>318.83</v>
      </c>
    </row>
    <row r="40" spans="1:204" ht="15.6" customHeight="1" x14ac:dyDescent="0.25">
      <c r="A40" s="97" t="s">
        <v>120</v>
      </c>
      <c r="B40" s="28">
        <v>55</v>
      </c>
      <c r="C40" s="8"/>
      <c r="D40" s="9"/>
      <c r="E40" s="10"/>
      <c r="F40" s="10"/>
      <c r="G40" s="10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8"/>
      <c r="Y40" s="8"/>
      <c r="Z40" s="9"/>
      <c r="AA40" s="9"/>
      <c r="AB40" s="8"/>
      <c r="AC40" s="14"/>
      <c r="AD40" s="8"/>
      <c r="AE40" s="49"/>
      <c r="AF40" s="36">
        <f t="shared" si="0"/>
        <v>0</v>
      </c>
      <c r="AG40" s="27">
        <v>4.8099999999999996</v>
      </c>
      <c r="AH40" s="37">
        <f t="shared" si="38"/>
        <v>0</v>
      </c>
      <c r="AI40" s="53"/>
      <c r="AJ40" s="37">
        <f t="shared" si="39"/>
        <v>0</v>
      </c>
      <c r="AK40" s="49"/>
      <c r="AL40" s="36">
        <f t="shared" si="1"/>
        <v>0</v>
      </c>
      <c r="AM40" s="27">
        <v>5.04</v>
      </c>
      <c r="AN40" s="37">
        <f t="shared" si="40"/>
        <v>0</v>
      </c>
      <c r="AO40" s="53"/>
      <c r="AP40" s="59">
        <f t="shared" si="41"/>
        <v>0</v>
      </c>
      <c r="AQ40" s="49"/>
      <c r="AR40" s="36">
        <f t="shared" si="2"/>
        <v>0</v>
      </c>
      <c r="AS40" s="27">
        <v>5.04</v>
      </c>
      <c r="AT40" s="37">
        <f t="shared" si="42"/>
        <v>0</v>
      </c>
      <c r="AU40" s="53"/>
      <c r="AV40" s="59">
        <f t="shared" si="186"/>
        <v>0</v>
      </c>
      <c r="AW40" s="49">
        <v>0</v>
      </c>
      <c r="AX40" s="36">
        <f t="shared" si="3"/>
        <v>0</v>
      </c>
      <c r="AY40" s="27">
        <v>5.04</v>
      </c>
      <c r="AZ40" s="37">
        <f t="shared" si="109"/>
        <v>0</v>
      </c>
      <c r="BA40" s="53"/>
      <c r="BB40" s="121">
        <f t="shared" si="187"/>
        <v>0</v>
      </c>
      <c r="BC40" s="128"/>
      <c r="BD40" s="124">
        <f t="shared" si="4"/>
        <v>0</v>
      </c>
      <c r="BE40" s="27">
        <v>5.04</v>
      </c>
      <c r="BF40" s="37">
        <f t="shared" si="110"/>
        <v>0</v>
      </c>
      <c r="BG40" s="53"/>
      <c r="BH40" s="121">
        <f t="shared" si="188"/>
        <v>0</v>
      </c>
      <c r="BI40" s="128"/>
      <c r="BJ40" s="124">
        <f t="shared" si="5"/>
        <v>0</v>
      </c>
      <c r="BK40" s="27">
        <v>5.04</v>
      </c>
      <c r="BL40" s="37">
        <f t="shared" si="111"/>
        <v>0</v>
      </c>
      <c r="BM40" s="53"/>
      <c r="BN40" s="110">
        <f t="shared" si="189"/>
        <v>0</v>
      </c>
      <c r="BO40" s="128"/>
      <c r="BP40" s="124">
        <f t="shared" si="6"/>
        <v>0</v>
      </c>
      <c r="BQ40" s="27">
        <v>5.04</v>
      </c>
      <c r="BR40" s="37">
        <f t="shared" si="112"/>
        <v>0</v>
      </c>
      <c r="BS40" s="53"/>
      <c r="BT40" s="110">
        <f t="shared" si="190"/>
        <v>0</v>
      </c>
      <c r="BU40" s="128"/>
      <c r="BV40" s="124">
        <f t="shared" si="7"/>
        <v>0</v>
      </c>
      <c r="BW40" s="27">
        <v>5.04</v>
      </c>
      <c r="BX40" s="37">
        <f t="shared" si="113"/>
        <v>0</v>
      </c>
      <c r="BY40" s="53"/>
      <c r="BZ40" s="110">
        <f t="shared" si="191"/>
        <v>0</v>
      </c>
      <c r="CA40" s="128"/>
      <c r="CB40" s="124">
        <f t="shared" si="8"/>
        <v>0</v>
      </c>
      <c r="CC40" s="27">
        <v>5.04</v>
      </c>
      <c r="CD40" s="37">
        <f t="shared" si="114"/>
        <v>0</v>
      </c>
      <c r="CE40" s="53"/>
      <c r="CF40" s="110">
        <f t="shared" si="192"/>
        <v>0</v>
      </c>
      <c r="CG40" s="128"/>
      <c r="CH40" s="124">
        <f t="shared" si="9"/>
        <v>0</v>
      </c>
      <c r="CI40" s="27">
        <v>5.04</v>
      </c>
      <c r="CJ40" s="37">
        <f t="shared" si="115"/>
        <v>0</v>
      </c>
      <c r="CK40" s="53"/>
      <c r="CL40" s="110">
        <f t="shared" si="193"/>
        <v>0</v>
      </c>
      <c r="CM40" s="128"/>
      <c r="CN40" s="124">
        <f t="shared" si="10"/>
        <v>0</v>
      </c>
      <c r="CO40" s="27">
        <v>5.04</v>
      </c>
      <c r="CP40" s="37">
        <f t="shared" si="116"/>
        <v>0</v>
      </c>
      <c r="CQ40" s="53"/>
      <c r="CR40" s="110">
        <f t="shared" si="194"/>
        <v>0</v>
      </c>
      <c r="CS40" s="128"/>
      <c r="CT40" s="124">
        <f t="shared" si="11"/>
        <v>0</v>
      </c>
      <c r="CU40" s="27">
        <v>5.04</v>
      </c>
      <c r="CV40" s="37">
        <f t="shared" si="146"/>
        <v>0</v>
      </c>
      <c r="CW40" s="53"/>
      <c r="CX40" s="110">
        <f t="shared" si="195"/>
        <v>0</v>
      </c>
      <c r="CY40" s="128"/>
      <c r="CZ40" s="124">
        <f t="shared" si="12"/>
        <v>0</v>
      </c>
      <c r="DA40" s="27">
        <v>5.04</v>
      </c>
      <c r="DB40" s="37">
        <f t="shared" si="147"/>
        <v>0</v>
      </c>
      <c r="DC40" s="53"/>
      <c r="DD40" s="110">
        <f t="shared" si="196"/>
        <v>0</v>
      </c>
      <c r="DE40" s="128"/>
      <c r="DF40" s="124">
        <f t="shared" si="13"/>
        <v>0</v>
      </c>
      <c r="DG40" s="27">
        <v>5.29</v>
      </c>
      <c r="DH40" s="37">
        <f t="shared" si="170"/>
        <v>0</v>
      </c>
      <c r="DI40" s="53"/>
      <c r="DJ40" s="110">
        <f t="shared" si="197"/>
        <v>0</v>
      </c>
      <c r="DK40" s="128"/>
      <c r="DL40" s="124">
        <f t="shared" si="14"/>
        <v>0</v>
      </c>
      <c r="DM40" s="27">
        <v>5.29</v>
      </c>
      <c r="DN40" s="37">
        <f t="shared" si="171"/>
        <v>0</v>
      </c>
      <c r="DO40" s="53"/>
      <c r="DP40" s="110">
        <f t="shared" si="198"/>
        <v>0</v>
      </c>
      <c r="DQ40" s="128">
        <v>0</v>
      </c>
      <c r="DR40" s="124">
        <f t="shared" si="15"/>
        <v>0</v>
      </c>
      <c r="DS40" s="27">
        <v>5.29</v>
      </c>
      <c r="DT40" s="37">
        <f t="shared" si="172"/>
        <v>0</v>
      </c>
      <c r="DU40" s="53"/>
      <c r="DV40" s="110">
        <f t="shared" si="199"/>
        <v>0</v>
      </c>
      <c r="DW40" s="128"/>
      <c r="DX40" s="124">
        <f t="shared" si="16"/>
        <v>0</v>
      </c>
      <c r="DY40" s="27">
        <v>5.29</v>
      </c>
      <c r="DZ40" s="37">
        <f t="shared" si="173"/>
        <v>0</v>
      </c>
      <c r="EA40" s="53"/>
      <c r="EB40" s="110">
        <f t="shared" si="200"/>
        <v>0</v>
      </c>
      <c r="EC40" s="128"/>
      <c r="ED40" s="124">
        <f t="shared" si="17"/>
        <v>0</v>
      </c>
      <c r="EE40" s="27">
        <v>5.29</v>
      </c>
      <c r="EF40" s="37">
        <f t="shared" si="174"/>
        <v>0</v>
      </c>
      <c r="EG40" s="53"/>
      <c r="EH40" s="110">
        <f t="shared" si="201"/>
        <v>0</v>
      </c>
      <c r="EI40" s="128"/>
      <c r="EJ40" s="124">
        <f t="shared" si="18"/>
        <v>0</v>
      </c>
      <c r="EK40" s="27">
        <v>5.29</v>
      </c>
      <c r="EL40" s="37">
        <f t="shared" si="175"/>
        <v>0</v>
      </c>
      <c r="EM40" s="53"/>
      <c r="EN40" s="110">
        <f t="shared" si="202"/>
        <v>0</v>
      </c>
      <c r="EO40" s="128"/>
      <c r="EP40" s="124">
        <f t="shared" si="125"/>
        <v>0</v>
      </c>
      <c r="EQ40" s="27">
        <v>5.38</v>
      </c>
      <c r="ER40" s="37">
        <f t="shared" si="176"/>
        <v>0</v>
      </c>
      <c r="ES40" s="53"/>
      <c r="ET40" s="110">
        <f t="shared" si="203"/>
        <v>0</v>
      </c>
      <c r="EU40" s="128"/>
      <c r="EV40" s="124">
        <f t="shared" si="127"/>
        <v>0</v>
      </c>
      <c r="EW40" s="27">
        <v>5.38</v>
      </c>
      <c r="EX40" s="37">
        <f t="shared" si="177"/>
        <v>0</v>
      </c>
      <c r="EY40" s="53"/>
      <c r="EZ40" s="110">
        <f t="shared" si="204"/>
        <v>0</v>
      </c>
      <c r="FA40" s="128"/>
      <c r="FB40" s="124">
        <f t="shared" si="129"/>
        <v>0</v>
      </c>
      <c r="FC40" s="27">
        <v>5.38</v>
      </c>
      <c r="FD40" s="37">
        <f t="shared" si="178"/>
        <v>0</v>
      </c>
      <c r="FE40" s="53"/>
      <c r="FF40" s="110">
        <f t="shared" si="205"/>
        <v>0</v>
      </c>
      <c r="FG40" s="128"/>
      <c r="FH40" s="124">
        <f t="shared" si="131"/>
        <v>0</v>
      </c>
      <c r="FI40" s="27">
        <v>5.38</v>
      </c>
      <c r="FJ40" s="37">
        <f t="shared" si="179"/>
        <v>0</v>
      </c>
      <c r="FK40" s="53"/>
      <c r="FL40" s="110">
        <f t="shared" si="206"/>
        <v>0</v>
      </c>
      <c r="FM40" s="128"/>
      <c r="FN40" s="124">
        <f t="shared" si="133"/>
        <v>0</v>
      </c>
      <c r="FO40" s="27">
        <v>5.38</v>
      </c>
      <c r="FP40" s="37">
        <f t="shared" si="180"/>
        <v>0</v>
      </c>
      <c r="FQ40" s="53"/>
      <c r="FR40" s="110">
        <f t="shared" si="207"/>
        <v>0</v>
      </c>
      <c r="FS40" s="128"/>
      <c r="FT40" s="124">
        <f t="shared" si="135"/>
        <v>0</v>
      </c>
      <c r="FU40" s="27">
        <v>5.38</v>
      </c>
      <c r="FV40" s="37">
        <f t="shared" si="181"/>
        <v>0</v>
      </c>
      <c r="FW40" s="53"/>
      <c r="FX40" s="110">
        <f t="shared" si="208"/>
        <v>0</v>
      </c>
      <c r="FY40" s="128"/>
      <c r="FZ40" s="124">
        <f t="shared" si="137"/>
        <v>0</v>
      </c>
      <c r="GA40" s="27">
        <v>5.56</v>
      </c>
      <c r="GB40" s="37">
        <f t="shared" si="182"/>
        <v>0</v>
      </c>
      <c r="GC40" s="53"/>
      <c r="GD40" s="110">
        <f t="shared" si="209"/>
        <v>0</v>
      </c>
      <c r="GE40" s="128"/>
      <c r="GF40" s="124">
        <f t="shared" si="139"/>
        <v>0</v>
      </c>
      <c r="GG40" s="27">
        <v>5.56</v>
      </c>
      <c r="GH40" s="37">
        <f t="shared" si="183"/>
        <v>0</v>
      </c>
      <c r="GI40" s="53"/>
      <c r="GJ40" s="110">
        <f t="shared" si="210"/>
        <v>0</v>
      </c>
      <c r="GK40" s="128">
        <v>0</v>
      </c>
      <c r="GL40" s="124">
        <f t="shared" si="141"/>
        <v>0</v>
      </c>
      <c r="GM40" s="27">
        <v>5.56</v>
      </c>
      <c r="GN40" s="37">
        <f t="shared" si="184"/>
        <v>0</v>
      </c>
      <c r="GO40" s="53"/>
      <c r="GP40" s="110">
        <f t="shared" si="211"/>
        <v>0</v>
      </c>
      <c r="GQ40" s="128">
        <v>0</v>
      </c>
      <c r="GR40" s="124">
        <f t="shared" si="143"/>
        <v>0</v>
      </c>
      <c r="GS40" s="27">
        <v>5.56</v>
      </c>
      <c r="GT40" s="37">
        <f t="shared" si="185"/>
        <v>0</v>
      </c>
      <c r="GU40" s="53"/>
      <c r="GV40" s="110">
        <f t="shared" si="212"/>
        <v>0</v>
      </c>
    </row>
    <row r="41" spans="1:204" ht="15" x14ac:dyDescent="0.25">
      <c r="A41" s="96" t="s">
        <v>221</v>
      </c>
      <c r="B41" s="28">
        <v>56</v>
      </c>
      <c r="C41" s="8"/>
      <c r="D41" s="9"/>
      <c r="E41" s="10"/>
      <c r="F41" s="10"/>
      <c r="G41" s="10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8"/>
      <c r="Y41" s="8"/>
      <c r="Z41" s="9"/>
      <c r="AA41" s="9"/>
      <c r="AB41" s="8"/>
      <c r="AC41" s="14"/>
      <c r="AD41" s="8"/>
      <c r="AE41" s="49"/>
      <c r="AF41" s="36">
        <f t="shared" si="0"/>
        <v>0</v>
      </c>
      <c r="AG41" s="27">
        <v>4.8099999999999996</v>
      </c>
      <c r="AH41" s="37">
        <f t="shared" si="38"/>
        <v>0</v>
      </c>
      <c r="AI41" s="53"/>
      <c r="AJ41" s="37">
        <f t="shared" si="39"/>
        <v>0</v>
      </c>
      <c r="AK41" s="49"/>
      <c r="AL41" s="36">
        <f t="shared" si="1"/>
        <v>0</v>
      </c>
      <c r="AM41" s="27">
        <v>5.04</v>
      </c>
      <c r="AN41" s="37">
        <f t="shared" si="40"/>
        <v>0</v>
      </c>
      <c r="AO41" s="53"/>
      <c r="AP41" s="59">
        <f t="shared" si="41"/>
        <v>0</v>
      </c>
      <c r="AQ41" s="49"/>
      <c r="AR41" s="36">
        <f t="shared" si="2"/>
        <v>0</v>
      </c>
      <c r="AS41" s="27">
        <v>5.04</v>
      </c>
      <c r="AT41" s="37">
        <f t="shared" si="42"/>
        <v>0</v>
      </c>
      <c r="AU41" s="53"/>
      <c r="AV41" s="59">
        <f t="shared" si="186"/>
        <v>0</v>
      </c>
      <c r="AW41" s="49"/>
      <c r="AX41" s="36">
        <f t="shared" si="3"/>
        <v>0</v>
      </c>
      <c r="AY41" s="27">
        <v>5.04</v>
      </c>
      <c r="AZ41" s="37">
        <f t="shared" si="109"/>
        <v>0</v>
      </c>
      <c r="BA41" s="53"/>
      <c r="BB41" s="121">
        <f t="shared" si="187"/>
        <v>0</v>
      </c>
      <c r="BC41" s="128"/>
      <c r="BD41" s="124">
        <f t="shared" si="4"/>
        <v>0</v>
      </c>
      <c r="BE41" s="27">
        <v>5.04</v>
      </c>
      <c r="BF41" s="37">
        <f t="shared" si="110"/>
        <v>0</v>
      </c>
      <c r="BG41" s="53"/>
      <c r="BH41" s="121">
        <f t="shared" si="188"/>
        <v>0</v>
      </c>
      <c r="BI41" s="128"/>
      <c r="BJ41" s="124">
        <f t="shared" si="5"/>
        <v>0</v>
      </c>
      <c r="BK41" s="27">
        <v>5.04</v>
      </c>
      <c r="BL41" s="37">
        <f t="shared" si="111"/>
        <v>0</v>
      </c>
      <c r="BM41" s="53"/>
      <c r="BN41" s="110">
        <f t="shared" si="189"/>
        <v>0</v>
      </c>
      <c r="BO41" s="128"/>
      <c r="BP41" s="124">
        <f t="shared" si="6"/>
        <v>0</v>
      </c>
      <c r="BQ41" s="27">
        <v>5.04</v>
      </c>
      <c r="BR41" s="37">
        <f t="shared" si="112"/>
        <v>0</v>
      </c>
      <c r="BS41" s="53"/>
      <c r="BT41" s="110">
        <f t="shared" si="190"/>
        <v>0</v>
      </c>
      <c r="BU41" s="128"/>
      <c r="BV41" s="124">
        <f t="shared" si="7"/>
        <v>0</v>
      </c>
      <c r="BW41" s="27">
        <v>5.04</v>
      </c>
      <c r="BX41" s="37">
        <f t="shared" si="113"/>
        <v>0</v>
      </c>
      <c r="BY41" s="53"/>
      <c r="BZ41" s="110">
        <f t="shared" si="191"/>
        <v>0</v>
      </c>
      <c r="CA41" s="128"/>
      <c r="CB41" s="124">
        <f t="shared" si="8"/>
        <v>0</v>
      </c>
      <c r="CC41" s="27">
        <v>5.04</v>
      </c>
      <c r="CD41" s="37">
        <f t="shared" si="114"/>
        <v>0</v>
      </c>
      <c r="CE41" s="53"/>
      <c r="CF41" s="110">
        <f t="shared" si="192"/>
        <v>0</v>
      </c>
      <c r="CG41" s="128"/>
      <c r="CH41" s="124">
        <f t="shared" si="9"/>
        <v>0</v>
      </c>
      <c r="CI41" s="27">
        <v>5.04</v>
      </c>
      <c r="CJ41" s="37">
        <f t="shared" si="115"/>
        <v>0</v>
      </c>
      <c r="CK41" s="53"/>
      <c r="CL41" s="110">
        <f t="shared" si="193"/>
        <v>0</v>
      </c>
      <c r="CM41" s="128"/>
      <c r="CN41" s="124">
        <f t="shared" si="10"/>
        <v>0</v>
      </c>
      <c r="CO41" s="27">
        <v>5.04</v>
      </c>
      <c r="CP41" s="37">
        <f t="shared" si="116"/>
        <v>0</v>
      </c>
      <c r="CQ41" s="53"/>
      <c r="CR41" s="110">
        <f t="shared" si="194"/>
        <v>0</v>
      </c>
      <c r="CS41" s="128"/>
      <c r="CT41" s="124">
        <f t="shared" si="11"/>
        <v>0</v>
      </c>
      <c r="CU41" s="27">
        <v>5.04</v>
      </c>
      <c r="CV41" s="37">
        <f t="shared" si="146"/>
        <v>0</v>
      </c>
      <c r="CW41" s="53"/>
      <c r="CX41" s="110">
        <f t="shared" si="195"/>
        <v>0</v>
      </c>
      <c r="CY41" s="128"/>
      <c r="CZ41" s="124">
        <f t="shared" si="12"/>
        <v>0</v>
      </c>
      <c r="DA41" s="27">
        <v>5.04</v>
      </c>
      <c r="DB41" s="37">
        <f t="shared" si="147"/>
        <v>0</v>
      </c>
      <c r="DC41" s="53"/>
      <c r="DD41" s="110">
        <f t="shared" si="196"/>
        <v>0</v>
      </c>
      <c r="DE41" s="128"/>
      <c r="DF41" s="124">
        <f t="shared" si="13"/>
        <v>0</v>
      </c>
      <c r="DG41" s="27">
        <v>5.29</v>
      </c>
      <c r="DH41" s="37">
        <f t="shared" si="170"/>
        <v>0</v>
      </c>
      <c r="DI41" s="53"/>
      <c r="DJ41" s="110">
        <f t="shared" si="197"/>
        <v>0</v>
      </c>
      <c r="DK41" s="128"/>
      <c r="DL41" s="124">
        <f t="shared" si="14"/>
        <v>0</v>
      </c>
      <c r="DM41" s="27">
        <v>5.29</v>
      </c>
      <c r="DN41" s="37">
        <f t="shared" si="171"/>
        <v>0</v>
      </c>
      <c r="DO41" s="53"/>
      <c r="DP41" s="110">
        <f t="shared" si="198"/>
        <v>0</v>
      </c>
      <c r="DQ41" s="128"/>
      <c r="DR41" s="124">
        <f t="shared" si="15"/>
        <v>0</v>
      </c>
      <c r="DS41" s="27">
        <v>5.29</v>
      </c>
      <c r="DT41" s="37">
        <f t="shared" si="172"/>
        <v>0</v>
      </c>
      <c r="DU41" s="53"/>
      <c r="DV41" s="110">
        <f t="shared" si="199"/>
        <v>0</v>
      </c>
      <c r="DW41" s="128"/>
      <c r="DX41" s="124">
        <f t="shared" si="16"/>
        <v>0</v>
      </c>
      <c r="DY41" s="27">
        <v>5.29</v>
      </c>
      <c r="DZ41" s="37">
        <f t="shared" si="173"/>
        <v>0</v>
      </c>
      <c r="EA41" s="53"/>
      <c r="EB41" s="110">
        <f t="shared" si="200"/>
        <v>0</v>
      </c>
      <c r="EC41" s="128"/>
      <c r="ED41" s="124">
        <f t="shared" si="17"/>
        <v>0</v>
      </c>
      <c r="EE41" s="27">
        <v>5.29</v>
      </c>
      <c r="EF41" s="37">
        <f t="shared" si="174"/>
        <v>0</v>
      </c>
      <c r="EG41" s="53"/>
      <c r="EH41" s="110">
        <f t="shared" si="201"/>
        <v>0</v>
      </c>
      <c r="EI41" s="128"/>
      <c r="EJ41" s="124">
        <f t="shared" si="18"/>
        <v>0</v>
      </c>
      <c r="EK41" s="27">
        <v>5.29</v>
      </c>
      <c r="EL41" s="37">
        <f t="shared" si="175"/>
        <v>0</v>
      </c>
      <c r="EM41" s="53"/>
      <c r="EN41" s="110">
        <f t="shared" si="202"/>
        <v>0</v>
      </c>
      <c r="EO41" s="128"/>
      <c r="EP41" s="124">
        <f t="shared" si="125"/>
        <v>0</v>
      </c>
      <c r="EQ41" s="27">
        <v>5.38</v>
      </c>
      <c r="ER41" s="37">
        <f t="shared" si="176"/>
        <v>0</v>
      </c>
      <c r="ES41" s="53"/>
      <c r="ET41" s="110">
        <f t="shared" si="203"/>
        <v>0</v>
      </c>
      <c r="EU41" s="128"/>
      <c r="EV41" s="124">
        <f t="shared" si="127"/>
        <v>0</v>
      </c>
      <c r="EW41" s="27">
        <v>5.38</v>
      </c>
      <c r="EX41" s="37">
        <f t="shared" si="177"/>
        <v>0</v>
      </c>
      <c r="EY41" s="53"/>
      <c r="EZ41" s="110">
        <f t="shared" si="204"/>
        <v>0</v>
      </c>
      <c r="FA41" s="128"/>
      <c r="FB41" s="124">
        <f t="shared" si="129"/>
        <v>0</v>
      </c>
      <c r="FC41" s="27">
        <v>5.38</v>
      </c>
      <c r="FD41" s="37">
        <f t="shared" si="178"/>
        <v>0</v>
      </c>
      <c r="FE41" s="53"/>
      <c r="FF41" s="110">
        <f t="shared" si="205"/>
        <v>0</v>
      </c>
      <c r="FG41" s="128"/>
      <c r="FH41" s="124">
        <f t="shared" si="131"/>
        <v>0</v>
      </c>
      <c r="FI41" s="27">
        <v>5.38</v>
      </c>
      <c r="FJ41" s="37">
        <f t="shared" si="179"/>
        <v>0</v>
      </c>
      <c r="FK41" s="53"/>
      <c r="FL41" s="110">
        <f t="shared" si="206"/>
        <v>0</v>
      </c>
      <c r="FM41" s="128"/>
      <c r="FN41" s="124">
        <f t="shared" si="133"/>
        <v>0</v>
      </c>
      <c r="FO41" s="27">
        <v>5.38</v>
      </c>
      <c r="FP41" s="37">
        <f t="shared" si="180"/>
        <v>0</v>
      </c>
      <c r="FQ41" s="53"/>
      <c r="FR41" s="199">
        <f t="shared" si="207"/>
        <v>0</v>
      </c>
      <c r="FS41" s="203"/>
      <c r="FT41" s="201">
        <f t="shared" si="135"/>
        <v>0</v>
      </c>
      <c r="FU41" s="27">
        <v>5.38</v>
      </c>
      <c r="FV41" s="199">
        <f t="shared" si="181"/>
        <v>0</v>
      </c>
      <c r="FW41" s="200"/>
      <c r="FX41" s="199">
        <f t="shared" si="208"/>
        <v>0</v>
      </c>
      <c r="FY41" s="203"/>
      <c r="FZ41" s="201">
        <f t="shared" si="137"/>
        <v>0</v>
      </c>
      <c r="GA41" s="27">
        <v>5.56</v>
      </c>
      <c r="GB41" s="199">
        <f t="shared" si="182"/>
        <v>0</v>
      </c>
      <c r="GC41" s="200"/>
      <c r="GD41" s="199">
        <f t="shared" si="209"/>
        <v>0</v>
      </c>
      <c r="GE41" s="130"/>
      <c r="GF41" s="126">
        <f t="shared" si="139"/>
        <v>0</v>
      </c>
      <c r="GG41" s="18">
        <v>5.56</v>
      </c>
      <c r="GH41" s="59">
        <f t="shared" si="183"/>
        <v>0</v>
      </c>
      <c r="GI41" s="105"/>
      <c r="GJ41" s="110">
        <f t="shared" si="210"/>
        <v>0</v>
      </c>
      <c r="GK41" s="130">
        <v>0</v>
      </c>
      <c r="GL41" s="126">
        <f t="shared" si="141"/>
        <v>0</v>
      </c>
      <c r="GM41" s="18">
        <v>5.56</v>
      </c>
      <c r="GN41" s="59">
        <f t="shared" si="184"/>
        <v>0</v>
      </c>
      <c r="GO41" s="105"/>
      <c r="GP41" s="110">
        <f t="shared" si="211"/>
        <v>0</v>
      </c>
      <c r="GQ41" s="130">
        <v>0</v>
      </c>
      <c r="GR41" s="126">
        <f t="shared" si="143"/>
        <v>0</v>
      </c>
      <c r="GS41" s="18">
        <v>5.56</v>
      </c>
      <c r="GT41" s="59">
        <f t="shared" si="185"/>
        <v>0</v>
      </c>
      <c r="GU41" s="105"/>
      <c r="GV41" s="110">
        <f t="shared" si="212"/>
        <v>0</v>
      </c>
    </row>
    <row r="42" spans="1:204" ht="15.6" customHeight="1" x14ac:dyDescent="0.25">
      <c r="A42" s="97" t="s">
        <v>71</v>
      </c>
      <c r="B42" s="5">
        <v>58</v>
      </c>
      <c r="C42" s="24">
        <v>-135.16999999999999</v>
      </c>
      <c r="D42" s="2"/>
      <c r="E42" s="2"/>
      <c r="F42" s="2">
        <v>5</v>
      </c>
      <c r="G42" s="2">
        <v>6</v>
      </c>
      <c r="H42" s="2">
        <v>6</v>
      </c>
      <c r="I42" s="2">
        <v>6</v>
      </c>
      <c r="J42" s="2">
        <v>6</v>
      </c>
      <c r="K42" s="2">
        <v>10</v>
      </c>
      <c r="L42" s="2">
        <v>10</v>
      </c>
      <c r="M42" s="2">
        <v>10</v>
      </c>
      <c r="N42" s="2">
        <v>16</v>
      </c>
      <c r="O42" s="2">
        <v>16</v>
      </c>
      <c r="P42" s="2">
        <v>17</v>
      </c>
      <c r="Q42" s="2">
        <v>17</v>
      </c>
      <c r="R42" s="2">
        <v>17</v>
      </c>
      <c r="S42" s="2">
        <v>18</v>
      </c>
      <c r="T42" s="2">
        <v>19</v>
      </c>
      <c r="U42" s="2">
        <v>22</v>
      </c>
      <c r="V42" s="2">
        <v>22</v>
      </c>
      <c r="W42" s="2">
        <v>29</v>
      </c>
      <c r="X42" s="2">
        <v>29</v>
      </c>
      <c r="Y42" s="2">
        <v>29</v>
      </c>
      <c r="Z42" s="20">
        <f>Y42-X42</f>
        <v>0</v>
      </c>
      <c r="AA42" s="21">
        <v>4.8099999999999996</v>
      </c>
      <c r="AB42" s="22">
        <f t="shared" si="37"/>
        <v>0</v>
      </c>
      <c r="AC42" s="22"/>
      <c r="AD42" s="24">
        <f>C42+AC42-AB42</f>
        <v>-135.16999999999999</v>
      </c>
      <c r="AE42" s="49">
        <v>29</v>
      </c>
      <c r="AF42" s="36">
        <f t="shared" si="0"/>
        <v>0</v>
      </c>
      <c r="AG42" s="27">
        <v>4.8099999999999996</v>
      </c>
      <c r="AH42" s="37">
        <f t="shared" si="38"/>
        <v>0</v>
      </c>
      <c r="AI42" s="53"/>
      <c r="AJ42" s="58">
        <f t="shared" si="39"/>
        <v>-135.16999999999999</v>
      </c>
      <c r="AK42" s="49">
        <v>29</v>
      </c>
      <c r="AL42" s="36">
        <f t="shared" si="1"/>
        <v>0</v>
      </c>
      <c r="AM42" s="27">
        <v>5.04</v>
      </c>
      <c r="AN42" s="37">
        <f t="shared" si="40"/>
        <v>0</v>
      </c>
      <c r="AO42" s="53"/>
      <c r="AP42" s="58">
        <f t="shared" si="41"/>
        <v>-135.16999999999999</v>
      </c>
      <c r="AQ42" s="49">
        <v>29</v>
      </c>
      <c r="AR42" s="36">
        <f t="shared" si="2"/>
        <v>0</v>
      </c>
      <c r="AS42" s="27">
        <v>5.04</v>
      </c>
      <c r="AT42" s="37">
        <f t="shared" si="42"/>
        <v>0</v>
      </c>
      <c r="AU42" s="53"/>
      <c r="AV42" s="58">
        <f t="shared" si="186"/>
        <v>-135.16999999999999</v>
      </c>
      <c r="AW42" s="49">
        <v>29</v>
      </c>
      <c r="AX42" s="36">
        <f t="shared" si="3"/>
        <v>0</v>
      </c>
      <c r="AY42" s="27">
        <v>5.04</v>
      </c>
      <c r="AZ42" s="37">
        <f t="shared" si="109"/>
        <v>0</v>
      </c>
      <c r="BA42" s="53"/>
      <c r="BB42" s="120">
        <f t="shared" si="187"/>
        <v>-135.16999999999999</v>
      </c>
      <c r="BC42" s="128">
        <v>29</v>
      </c>
      <c r="BD42" s="124">
        <f t="shared" si="4"/>
        <v>0</v>
      </c>
      <c r="BE42" s="27">
        <v>5.04</v>
      </c>
      <c r="BF42" s="37">
        <f t="shared" si="110"/>
        <v>0</v>
      </c>
      <c r="BG42" s="53"/>
      <c r="BH42" s="120">
        <f t="shared" si="188"/>
        <v>-135.16999999999999</v>
      </c>
      <c r="BI42" s="128">
        <v>29</v>
      </c>
      <c r="BJ42" s="124">
        <f t="shared" si="5"/>
        <v>0</v>
      </c>
      <c r="BK42" s="27">
        <v>5.04</v>
      </c>
      <c r="BL42" s="37">
        <f t="shared" si="111"/>
        <v>0</v>
      </c>
      <c r="BM42" s="53"/>
      <c r="BN42" s="58">
        <f t="shared" si="189"/>
        <v>-135.16999999999999</v>
      </c>
      <c r="BO42" s="128">
        <v>29</v>
      </c>
      <c r="BP42" s="124">
        <f t="shared" si="6"/>
        <v>0</v>
      </c>
      <c r="BQ42" s="27">
        <v>5.04</v>
      </c>
      <c r="BR42" s="37">
        <f t="shared" si="112"/>
        <v>0</v>
      </c>
      <c r="BS42" s="53"/>
      <c r="BT42" s="58">
        <f t="shared" si="190"/>
        <v>-135.16999999999999</v>
      </c>
      <c r="BU42" s="128">
        <v>29</v>
      </c>
      <c r="BV42" s="124">
        <f t="shared" si="7"/>
        <v>0</v>
      </c>
      <c r="BW42" s="27">
        <v>5.04</v>
      </c>
      <c r="BX42" s="37">
        <f t="shared" si="113"/>
        <v>0</v>
      </c>
      <c r="BY42" s="53"/>
      <c r="BZ42" s="58">
        <f t="shared" si="191"/>
        <v>-135.16999999999999</v>
      </c>
      <c r="CA42" s="128">
        <v>29</v>
      </c>
      <c r="CB42" s="124">
        <f t="shared" si="8"/>
        <v>0</v>
      </c>
      <c r="CC42" s="27">
        <v>5.04</v>
      </c>
      <c r="CD42" s="37">
        <f t="shared" si="114"/>
        <v>0</v>
      </c>
      <c r="CE42" s="53"/>
      <c r="CF42" s="58">
        <f t="shared" si="192"/>
        <v>-135.16999999999999</v>
      </c>
      <c r="CG42" s="128">
        <v>29</v>
      </c>
      <c r="CH42" s="124">
        <f t="shared" si="9"/>
        <v>0</v>
      </c>
      <c r="CI42" s="27">
        <v>5.04</v>
      </c>
      <c r="CJ42" s="37">
        <f t="shared" si="115"/>
        <v>0</v>
      </c>
      <c r="CK42" s="53"/>
      <c r="CL42" s="58">
        <f t="shared" si="193"/>
        <v>-135.16999999999999</v>
      </c>
      <c r="CM42" s="128">
        <v>29</v>
      </c>
      <c r="CN42" s="124">
        <f t="shared" si="10"/>
        <v>0</v>
      </c>
      <c r="CO42" s="27">
        <v>5.04</v>
      </c>
      <c r="CP42" s="37">
        <f t="shared" si="116"/>
        <v>0</v>
      </c>
      <c r="CQ42" s="53"/>
      <c r="CR42" s="58">
        <f t="shared" si="194"/>
        <v>-135.16999999999999</v>
      </c>
      <c r="CS42" s="128">
        <v>29</v>
      </c>
      <c r="CT42" s="124">
        <f t="shared" si="11"/>
        <v>0</v>
      </c>
      <c r="CU42" s="27">
        <v>5.04</v>
      </c>
      <c r="CV42" s="37">
        <f t="shared" si="146"/>
        <v>0</v>
      </c>
      <c r="CW42" s="53"/>
      <c r="CX42" s="58">
        <f t="shared" si="195"/>
        <v>-135.16999999999999</v>
      </c>
      <c r="CY42" s="128">
        <v>29</v>
      </c>
      <c r="CZ42" s="124">
        <f t="shared" si="12"/>
        <v>0</v>
      </c>
      <c r="DA42" s="27">
        <v>5.04</v>
      </c>
      <c r="DB42" s="37">
        <f t="shared" si="147"/>
        <v>0</v>
      </c>
      <c r="DC42" s="53"/>
      <c r="DD42" s="58">
        <f t="shared" si="196"/>
        <v>-135.16999999999999</v>
      </c>
      <c r="DE42" s="130">
        <v>29</v>
      </c>
      <c r="DF42" s="124">
        <f t="shared" si="13"/>
        <v>0</v>
      </c>
      <c r="DG42" s="27">
        <v>5.29</v>
      </c>
      <c r="DH42" s="37">
        <f t="shared" si="170"/>
        <v>0</v>
      </c>
      <c r="DI42" s="53"/>
      <c r="DJ42" s="58">
        <f t="shared" si="197"/>
        <v>-135.16999999999999</v>
      </c>
      <c r="DK42" s="130">
        <v>29</v>
      </c>
      <c r="DL42" s="126">
        <f t="shared" si="14"/>
        <v>0</v>
      </c>
      <c r="DM42" s="27">
        <v>5.29</v>
      </c>
      <c r="DN42" s="37">
        <f t="shared" si="171"/>
        <v>0</v>
      </c>
      <c r="DO42" s="53"/>
      <c r="DP42" s="58">
        <f t="shared" si="198"/>
        <v>-135.16999999999999</v>
      </c>
      <c r="DQ42" s="130">
        <v>29</v>
      </c>
      <c r="DR42" s="126">
        <f t="shared" si="15"/>
        <v>0</v>
      </c>
      <c r="DS42" s="27">
        <v>5.29</v>
      </c>
      <c r="DT42" s="37">
        <f t="shared" si="172"/>
        <v>0</v>
      </c>
      <c r="DU42" s="53"/>
      <c r="DV42" s="58">
        <f t="shared" si="199"/>
        <v>-135.16999999999999</v>
      </c>
      <c r="DW42" s="130">
        <v>29</v>
      </c>
      <c r="DX42" s="126">
        <f t="shared" si="16"/>
        <v>0</v>
      </c>
      <c r="DY42" s="27">
        <v>5.29</v>
      </c>
      <c r="DZ42" s="37">
        <f t="shared" si="173"/>
        <v>0</v>
      </c>
      <c r="EA42" s="53"/>
      <c r="EB42" s="58">
        <f t="shared" si="200"/>
        <v>-135.16999999999999</v>
      </c>
      <c r="EC42" s="130">
        <v>29</v>
      </c>
      <c r="ED42" s="126">
        <f t="shared" si="17"/>
        <v>0</v>
      </c>
      <c r="EE42" s="27">
        <v>5.29</v>
      </c>
      <c r="EF42" s="37">
        <f t="shared" si="174"/>
        <v>0</v>
      </c>
      <c r="EG42" s="53"/>
      <c r="EH42" s="58">
        <f t="shared" si="201"/>
        <v>-135.16999999999999</v>
      </c>
      <c r="EI42" s="128">
        <v>29</v>
      </c>
      <c r="EJ42" s="124">
        <f t="shared" si="18"/>
        <v>0</v>
      </c>
      <c r="EK42" s="27">
        <v>5.29</v>
      </c>
      <c r="EL42" s="37">
        <f t="shared" si="175"/>
        <v>0</v>
      </c>
      <c r="EM42" s="53"/>
      <c r="EN42" s="58">
        <f t="shared" si="202"/>
        <v>-135.16999999999999</v>
      </c>
      <c r="EO42" s="128">
        <v>29</v>
      </c>
      <c r="EP42" s="124">
        <f t="shared" si="125"/>
        <v>0</v>
      </c>
      <c r="EQ42" s="27">
        <v>5.38</v>
      </c>
      <c r="ER42" s="37">
        <f t="shared" si="176"/>
        <v>0</v>
      </c>
      <c r="ES42" s="53"/>
      <c r="ET42" s="58">
        <f t="shared" si="203"/>
        <v>-135.16999999999999</v>
      </c>
      <c r="EU42" s="128">
        <v>29</v>
      </c>
      <c r="EV42" s="124">
        <f t="shared" si="127"/>
        <v>0</v>
      </c>
      <c r="EW42" s="27">
        <v>5.38</v>
      </c>
      <c r="EX42" s="37">
        <f t="shared" si="177"/>
        <v>0</v>
      </c>
      <c r="EY42" s="53"/>
      <c r="EZ42" s="58">
        <f t="shared" si="204"/>
        <v>-135.16999999999999</v>
      </c>
      <c r="FA42" s="128">
        <v>29</v>
      </c>
      <c r="FB42" s="124">
        <f t="shared" si="129"/>
        <v>0</v>
      </c>
      <c r="FC42" s="27">
        <v>5.38</v>
      </c>
      <c r="FD42" s="37">
        <f t="shared" si="178"/>
        <v>0</v>
      </c>
      <c r="FE42" s="53"/>
      <c r="FF42" s="58">
        <f t="shared" si="205"/>
        <v>-135.16999999999999</v>
      </c>
      <c r="FG42" s="128">
        <v>29</v>
      </c>
      <c r="FH42" s="124">
        <f t="shared" si="131"/>
        <v>0</v>
      </c>
      <c r="FI42" s="27">
        <v>5.38</v>
      </c>
      <c r="FJ42" s="37">
        <f t="shared" si="179"/>
        <v>0</v>
      </c>
      <c r="FK42" s="53"/>
      <c r="FL42" s="58">
        <f t="shared" si="206"/>
        <v>-135.16999999999999</v>
      </c>
      <c r="FM42" s="128">
        <v>29</v>
      </c>
      <c r="FN42" s="124">
        <f t="shared" si="133"/>
        <v>0</v>
      </c>
      <c r="FO42" s="27">
        <v>5.38</v>
      </c>
      <c r="FP42" s="37">
        <f t="shared" si="180"/>
        <v>0</v>
      </c>
      <c r="FQ42" s="53"/>
      <c r="FR42" s="58">
        <f t="shared" si="207"/>
        <v>-135.16999999999999</v>
      </c>
      <c r="FS42" s="128">
        <v>29</v>
      </c>
      <c r="FT42" s="124">
        <f t="shared" si="135"/>
        <v>0</v>
      </c>
      <c r="FU42" s="27">
        <v>5.38</v>
      </c>
      <c r="FV42" s="37">
        <f t="shared" si="181"/>
        <v>0</v>
      </c>
      <c r="FW42" s="53"/>
      <c r="FX42" s="58">
        <f t="shared" si="208"/>
        <v>-135.16999999999999</v>
      </c>
      <c r="FY42" s="128">
        <v>30</v>
      </c>
      <c r="FZ42" s="124">
        <f t="shared" si="137"/>
        <v>1</v>
      </c>
      <c r="GA42" s="27">
        <v>5.56</v>
      </c>
      <c r="GB42" s="37">
        <f t="shared" si="182"/>
        <v>5.56</v>
      </c>
      <c r="GC42" s="53"/>
      <c r="GD42" s="58">
        <f t="shared" si="209"/>
        <v>-140.72999999999999</v>
      </c>
      <c r="GE42" s="128">
        <v>30</v>
      </c>
      <c r="GF42" s="124">
        <f t="shared" si="139"/>
        <v>0</v>
      </c>
      <c r="GG42" s="27">
        <v>5.56</v>
      </c>
      <c r="GH42" s="37">
        <f t="shared" si="183"/>
        <v>0</v>
      </c>
      <c r="GI42" s="53"/>
      <c r="GJ42" s="58">
        <f t="shared" si="210"/>
        <v>-140.72999999999999</v>
      </c>
      <c r="GK42" s="128">
        <v>30</v>
      </c>
      <c r="GL42" s="124">
        <f t="shared" si="141"/>
        <v>0</v>
      </c>
      <c r="GM42" s="27">
        <v>5.56</v>
      </c>
      <c r="GN42" s="37">
        <f t="shared" si="184"/>
        <v>0</v>
      </c>
      <c r="GO42" s="53"/>
      <c r="GP42" s="58">
        <f t="shared" si="211"/>
        <v>-140.72999999999999</v>
      </c>
      <c r="GQ42" s="128">
        <v>31</v>
      </c>
      <c r="GR42" s="124">
        <f t="shared" si="143"/>
        <v>1</v>
      </c>
      <c r="GS42" s="27">
        <v>5.56</v>
      </c>
      <c r="GT42" s="37">
        <f t="shared" si="185"/>
        <v>5.56</v>
      </c>
      <c r="GU42" s="53"/>
      <c r="GV42" s="58">
        <f t="shared" si="212"/>
        <v>-146.29</v>
      </c>
    </row>
    <row r="43" spans="1:204" ht="15.6" customHeight="1" x14ac:dyDescent="0.25">
      <c r="A43" s="97" t="s">
        <v>73</v>
      </c>
      <c r="B43" s="5">
        <v>60</v>
      </c>
      <c r="C43" s="24">
        <v>-9.08</v>
      </c>
      <c r="D43" s="2"/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2</v>
      </c>
      <c r="L43" s="2">
        <v>2</v>
      </c>
      <c r="M43" s="2">
        <v>3</v>
      </c>
      <c r="N43" s="2">
        <v>3</v>
      </c>
      <c r="O43" s="2">
        <v>3</v>
      </c>
      <c r="P43" s="2">
        <v>3</v>
      </c>
      <c r="Q43" s="2">
        <v>3</v>
      </c>
      <c r="R43" s="2">
        <v>3</v>
      </c>
      <c r="S43" s="2">
        <v>3</v>
      </c>
      <c r="T43" s="2">
        <v>3</v>
      </c>
      <c r="U43" s="2">
        <v>3</v>
      </c>
      <c r="V43" s="2">
        <v>3</v>
      </c>
      <c r="W43" s="2">
        <v>3</v>
      </c>
      <c r="X43" s="2">
        <v>3</v>
      </c>
      <c r="Y43" s="2">
        <v>3</v>
      </c>
      <c r="Z43" s="20">
        <f>Y43-X43</f>
        <v>0</v>
      </c>
      <c r="AA43" s="21">
        <v>4.8099999999999996</v>
      </c>
      <c r="AB43" s="22">
        <f t="shared" si="37"/>
        <v>0</v>
      </c>
      <c r="AC43" s="22"/>
      <c r="AD43" s="24">
        <f>C43+AC43-AB43</f>
        <v>-9.08</v>
      </c>
      <c r="AE43" s="49">
        <v>3</v>
      </c>
      <c r="AF43" s="36">
        <f t="shared" si="0"/>
        <v>0</v>
      </c>
      <c r="AG43" s="27">
        <v>4.8099999999999996</v>
      </c>
      <c r="AH43" s="37">
        <f t="shared" si="38"/>
        <v>0</v>
      </c>
      <c r="AI43" s="53"/>
      <c r="AJ43" s="58">
        <f t="shared" si="39"/>
        <v>-9.08</v>
      </c>
      <c r="AK43" s="49">
        <v>3</v>
      </c>
      <c r="AL43" s="36">
        <f t="shared" si="1"/>
        <v>0</v>
      </c>
      <c r="AM43" s="27">
        <v>5.04</v>
      </c>
      <c r="AN43" s="37">
        <f t="shared" si="40"/>
        <v>0</v>
      </c>
      <c r="AO43" s="53"/>
      <c r="AP43" s="58">
        <f t="shared" si="41"/>
        <v>-9.08</v>
      </c>
      <c r="AQ43" s="103">
        <v>1.61</v>
      </c>
      <c r="AR43" s="111">
        <f t="shared" si="2"/>
        <v>-1.39</v>
      </c>
      <c r="AS43" s="27">
        <v>5.04</v>
      </c>
      <c r="AT43" s="37">
        <f t="shared" si="42"/>
        <v>-7.0055999999999994</v>
      </c>
      <c r="AU43" s="53"/>
      <c r="AV43" s="58">
        <f t="shared" si="186"/>
        <v>-2.0744000000000007</v>
      </c>
      <c r="AW43" s="103">
        <v>1.61</v>
      </c>
      <c r="AX43" s="36">
        <f t="shared" si="3"/>
        <v>0</v>
      </c>
      <c r="AY43" s="27">
        <v>5.04</v>
      </c>
      <c r="AZ43" s="37">
        <f t="shared" si="109"/>
        <v>0</v>
      </c>
      <c r="BA43" s="53"/>
      <c r="BB43" s="120">
        <f t="shared" si="187"/>
        <v>-2.0744000000000007</v>
      </c>
      <c r="BC43" s="130">
        <v>1.61</v>
      </c>
      <c r="BD43" s="124">
        <f t="shared" si="4"/>
        <v>0</v>
      </c>
      <c r="BE43" s="27">
        <v>5.04</v>
      </c>
      <c r="BF43" s="37">
        <f t="shared" si="110"/>
        <v>0</v>
      </c>
      <c r="BG43" s="53"/>
      <c r="BH43" s="120">
        <f t="shared" si="188"/>
        <v>-2.0744000000000007</v>
      </c>
      <c r="BI43" s="130">
        <v>1.61</v>
      </c>
      <c r="BJ43" s="124">
        <f t="shared" si="5"/>
        <v>0</v>
      </c>
      <c r="BK43" s="27">
        <v>5.04</v>
      </c>
      <c r="BL43" s="37">
        <f t="shared" si="111"/>
        <v>0</v>
      </c>
      <c r="BM43" s="53"/>
      <c r="BN43" s="58">
        <f t="shared" si="189"/>
        <v>-2.0744000000000007</v>
      </c>
      <c r="BO43" s="130">
        <v>1.61</v>
      </c>
      <c r="BP43" s="124">
        <f t="shared" si="6"/>
        <v>0</v>
      </c>
      <c r="BQ43" s="27">
        <v>5.04</v>
      </c>
      <c r="BR43" s="37">
        <f t="shared" si="112"/>
        <v>0</v>
      </c>
      <c r="BS43" s="53"/>
      <c r="BT43" s="58">
        <f t="shared" si="190"/>
        <v>-2.0744000000000007</v>
      </c>
      <c r="BU43" s="130">
        <v>1.61</v>
      </c>
      <c r="BV43" s="124">
        <f t="shared" si="7"/>
        <v>0</v>
      </c>
      <c r="BW43" s="27">
        <v>5.04</v>
      </c>
      <c r="BX43" s="37">
        <f t="shared" si="113"/>
        <v>0</v>
      </c>
      <c r="BY43" s="53"/>
      <c r="BZ43" s="58">
        <f t="shared" si="191"/>
        <v>-2.0744000000000007</v>
      </c>
      <c r="CA43" s="130">
        <v>1.61</v>
      </c>
      <c r="CB43" s="124">
        <f t="shared" si="8"/>
        <v>0</v>
      </c>
      <c r="CC43" s="27">
        <v>5.04</v>
      </c>
      <c r="CD43" s="37">
        <f t="shared" si="114"/>
        <v>0</v>
      </c>
      <c r="CE43" s="53"/>
      <c r="CF43" s="58">
        <f t="shared" si="192"/>
        <v>-2.0744000000000007</v>
      </c>
      <c r="CG43" s="130">
        <v>1.61</v>
      </c>
      <c r="CH43" s="124">
        <f t="shared" si="9"/>
        <v>0</v>
      </c>
      <c r="CI43" s="27">
        <v>5.04</v>
      </c>
      <c r="CJ43" s="37">
        <f t="shared" si="115"/>
        <v>0</v>
      </c>
      <c r="CK43" s="53"/>
      <c r="CL43" s="58">
        <f t="shared" si="193"/>
        <v>-2.0744000000000007</v>
      </c>
      <c r="CM43" s="130">
        <v>1.61</v>
      </c>
      <c r="CN43" s="124">
        <f t="shared" si="10"/>
        <v>0</v>
      </c>
      <c r="CO43" s="27">
        <v>5.04</v>
      </c>
      <c r="CP43" s="37">
        <f t="shared" si="116"/>
        <v>0</v>
      </c>
      <c r="CQ43" s="53"/>
      <c r="CR43" s="58">
        <f t="shared" si="194"/>
        <v>-2.0744000000000007</v>
      </c>
      <c r="CS43" s="130">
        <v>1.61</v>
      </c>
      <c r="CT43" s="124">
        <f t="shared" si="11"/>
        <v>0</v>
      </c>
      <c r="CU43" s="27">
        <v>5.04</v>
      </c>
      <c r="CV43" s="37">
        <f t="shared" si="146"/>
        <v>0</v>
      </c>
      <c r="CW43" s="53"/>
      <c r="CX43" s="58">
        <f t="shared" si="195"/>
        <v>-2.0744000000000007</v>
      </c>
      <c r="CY43" s="130">
        <v>1.61</v>
      </c>
      <c r="CZ43" s="124">
        <f t="shared" si="12"/>
        <v>0</v>
      </c>
      <c r="DA43" s="27">
        <v>5.04</v>
      </c>
      <c r="DB43" s="37">
        <f t="shared" si="147"/>
        <v>0</v>
      </c>
      <c r="DC43" s="53"/>
      <c r="DD43" s="58">
        <f t="shared" si="196"/>
        <v>-2.0744000000000007</v>
      </c>
      <c r="DE43" s="130">
        <v>1.61</v>
      </c>
      <c r="DF43" s="124">
        <f t="shared" si="13"/>
        <v>0</v>
      </c>
      <c r="DG43" s="27">
        <v>5.29</v>
      </c>
      <c r="DH43" s="37">
        <f t="shared" si="170"/>
        <v>0</v>
      </c>
      <c r="DI43" s="53"/>
      <c r="DJ43" s="58">
        <f t="shared" si="197"/>
        <v>-2.0744000000000007</v>
      </c>
      <c r="DK43" s="130">
        <v>1.61</v>
      </c>
      <c r="DL43" s="124">
        <f t="shared" si="14"/>
        <v>0</v>
      </c>
      <c r="DM43" s="27">
        <v>5.29</v>
      </c>
      <c r="DN43" s="37">
        <f t="shared" si="171"/>
        <v>0</v>
      </c>
      <c r="DO43" s="53"/>
      <c r="DP43" s="58">
        <f t="shared" si="198"/>
        <v>-2.0744000000000007</v>
      </c>
      <c r="DQ43" s="130">
        <v>1.61</v>
      </c>
      <c r="DR43" s="124">
        <f t="shared" si="15"/>
        <v>0</v>
      </c>
      <c r="DS43" s="27">
        <v>5.29</v>
      </c>
      <c r="DT43" s="37">
        <f t="shared" si="172"/>
        <v>0</v>
      </c>
      <c r="DU43" s="53"/>
      <c r="DV43" s="58">
        <f t="shared" si="199"/>
        <v>-2.0744000000000007</v>
      </c>
      <c r="DW43" s="130">
        <v>1.61</v>
      </c>
      <c r="DX43" s="124">
        <f t="shared" si="16"/>
        <v>0</v>
      </c>
      <c r="DY43" s="27">
        <v>5.29</v>
      </c>
      <c r="DZ43" s="37">
        <f t="shared" si="173"/>
        <v>0</v>
      </c>
      <c r="EA43" s="53"/>
      <c r="EB43" s="58">
        <f t="shared" si="200"/>
        <v>-2.0744000000000007</v>
      </c>
      <c r="EC43" s="130">
        <v>1.61</v>
      </c>
      <c r="ED43" s="124">
        <f t="shared" si="17"/>
        <v>0</v>
      </c>
      <c r="EE43" s="27">
        <v>5.29</v>
      </c>
      <c r="EF43" s="37">
        <f t="shared" si="174"/>
        <v>0</v>
      </c>
      <c r="EG43" s="53"/>
      <c r="EH43" s="58">
        <f t="shared" si="201"/>
        <v>-2.0744000000000007</v>
      </c>
      <c r="EI43" s="130">
        <v>1.61</v>
      </c>
      <c r="EJ43" s="124">
        <f t="shared" si="18"/>
        <v>0</v>
      </c>
      <c r="EK43" s="27">
        <v>5.29</v>
      </c>
      <c r="EL43" s="37">
        <f t="shared" si="175"/>
        <v>0</v>
      </c>
      <c r="EM43" s="53"/>
      <c r="EN43" s="58">
        <f t="shared" si="202"/>
        <v>-2.0744000000000007</v>
      </c>
      <c r="EO43" s="130">
        <v>1.61</v>
      </c>
      <c r="EP43" s="124">
        <f t="shared" si="125"/>
        <v>0</v>
      </c>
      <c r="EQ43" s="27">
        <v>5.38</v>
      </c>
      <c r="ER43" s="37">
        <f t="shared" si="176"/>
        <v>0</v>
      </c>
      <c r="ES43" s="53"/>
      <c r="ET43" s="58">
        <f t="shared" si="203"/>
        <v>-2.0744000000000007</v>
      </c>
      <c r="EU43" s="130">
        <v>1.61</v>
      </c>
      <c r="EV43" s="124">
        <f t="shared" si="127"/>
        <v>0</v>
      </c>
      <c r="EW43" s="27">
        <v>5.38</v>
      </c>
      <c r="EX43" s="37">
        <f t="shared" si="177"/>
        <v>0</v>
      </c>
      <c r="EY43" s="53"/>
      <c r="EZ43" s="58">
        <f t="shared" si="204"/>
        <v>-2.0744000000000007</v>
      </c>
      <c r="FA43" s="130">
        <v>1.61</v>
      </c>
      <c r="FB43" s="124">
        <f t="shared" si="129"/>
        <v>0</v>
      </c>
      <c r="FC43" s="27">
        <v>5.38</v>
      </c>
      <c r="FD43" s="37">
        <f t="shared" si="178"/>
        <v>0</v>
      </c>
      <c r="FE43" s="53"/>
      <c r="FF43" s="58">
        <f t="shared" si="205"/>
        <v>-2.0744000000000007</v>
      </c>
      <c r="FG43" s="130">
        <v>1.61</v>
      </c>
      <c r="FH43" s="124">
        <f t="shared" si="131"/>
        <v>0</v>
      </c>
      <c r="FI43" s="27">
        <v>5.38</v>
      </c>
      <c r="FJ43" s="37">
        <f t="shared" si="179"/>
        <v>0</v>
      </c>
      <c r="FK43" s="53"/>
      <c r="FL43" s="58">
        <f t="shared" si="206"/>
        <v>-2.0744000000000007</v>
      </c>
      <c r="FM43" s="130">
        <v>1.61</v>
      </c>
      <c r="FN43" s="124">
        <f t="shared" si="133"/>
        <v>0</v>
      </c>
      <c r="FO43" s="27">
        <v>5.38</v>
      </c>
      <c r="FP43" s="37">
        <f t="shared" si="180"/>
        <v>0</v>
      </c>
      <c r="FQ43" s="53"/>
      <c r="FR43" s="58">
        <f t="shared" si="207"/>
        <v>-2.0744000000000007</v>
      </c>
      <c r="FS43" s="130">
        <v>1.61</v>
      </c>
      <c r="FT43" s="124">
        <f t="shared" si="135"/>
        <v>0</v>
      </c>
      <c r="FU43" s="27">
        <v>5.38</v>
      </c>
      <c r="FV43" s="37">
        <f t="shared" si="181"/>
        <v>0</v>
      </c>
      <c r="FW43" s="53"/>
      <c r="FX43" s="58">
        <f t="shared" si="208"/>
        <v>-2.0744000000000007</v>
      </c>
      <c r="FY43" s="130">
        <v>1.61</v>
      </c>
      <c r="FZ43" s="124">
        <f t="shared" si="137"/>
        <v>0</v>
      </c>
      <c r="GA43" s="27">
        <v>5.56</v>
      </c>
      <c r="GB43" s="37">
        <f t="shared" si="182"/>
        <v>0</v>
      </c>
      <c r="GC43" s="53"/>
      <c r="GD43" s="58">
        <f t="shared" si="209"/>
        <v>-2.0744000000000007</v>
      </c>
      <c r="GE43" s="130">
        <v>1.61</v>
      </c>
      <c r="GF43" s="124">
        <f t="shared" si="139"/>
        <v>0</v>
      </c>
      <c r="GG43" s="27">
        <v>5.56</v>
      </c>
      <c r="GH43" s="37">
        <f t="shared" si="183"/>
        <v>0</v>
      </c>
      <c r="GI43" s="53"/>
      <c r="GJ43" s="58">
        <f t="shared" si="210"/>
        <v>-2.0744000000000007</v>
      </c>
      <c r="GK43" s="130">
        <v>2</v>
      </c>
      <c r="GL43" s="124">
        <f t="shared" si="141"/>
        <v>0.3899999999999999</v>
      </c>
      <c r="GM43" s="27">
        <v>5.56</v>
      </c>
      <c r="GN43" s="37">
        <f t="shared" si="184"/>
        <v>2.1683999999999992</v>
      </c>
      <c r="GO43" s="53"/>
      <c r="GP43" s="58">
        <f t="shared" si="211"/>
        <v>-4.2427999999999999</v>
      </c>
      <c r="GQ43" s="130">
        <v>2</v>
      </c>
      <c r="GR43" s="124">
        <f t="shared" si="143"/>
        <v>0</v>
      </c>
      <c r="GS43" s="27">
        <v>5.56</v>
      </c>
      <c r="GT43" s="37">
        <f t="shared" si="185"/>
        <v>0</v>
      </c>
      <c r="GU43" s="53"/>
      <c r="GV43" s="58">
        <f t="shared" si="212"/>
        <v>-4.2427999999999999</v>
      </c>
    </row>
    <row r="44" spans="1:204" ht="15.6" customHeight="1" x14ac:dyDescent="0.25">
      <c r="A44" s="97" t="s">
        <v>121</v>
      </c>
      <c r="B44" s="28">
        <v>61</v>
      </c>
      <c r="C44" s="8"/>
      <c r="D44" s="9"/>
      <c r="E44" s="10"/>
      <c r="F44" s="10"/>
      <c r="G44" s="10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8"/>
      <c r="Y44" s="8"/>
      <c r="Z44" s="9"/>
      <c r="AA44" s="9"/>
      <c r="AB44" s="8"/>
      <c r="AC44" s="14"/>
      <c r="AD44" s="8"/>
      <c r="AE44" s="49"/>
      <c r="AF44" s="36">
        <f t="shared" si="0"/>
        <v>0</v>
      </c>
      <c r="AG44" s="27">
        <v>4.8099999999999996</v>
      </c>
      <c r="AH44" s="37">
        <f t="shared" si="38"/>
        <v>0</v>
      </c>
      <c r="AI44" s="53"/>
      <c r="AJ44" s="37">
        <f t="shared" si="39"/>
        <v>0</v>
      </c>
      <c r="AK44" s="49"/>
      <c r="AL44" s="36">
        <f t="shared" si="1"/>
        <v>0</v>
      </c>
      <c r="AM44" s="27">
        <v>5.04</v>
      </c>
      <c r="AN44" s="37">
        <f t="shared" si="40"/>
        <v>0</v>
      </c>
      <c r="AO44" s="53"/>
      <c r="AP44" s="59">
        <f t="shared" si="41"/>
        <v>0</v>
      </c>
      <c r="AQ44" s="49"/>
      <c r="AR44" s="36">
        <f t="shared" si="2"/>
        <v>0</v>
      </c>
      <c r="AS44" s="27">
        <v>5.04</v>
      </c>
      <c r="AT44" s="37">
        <f t="shared" si="42"/>
        <v>0</v>
      </c>
      <c r="AU44" s="53"/>
      <c r="AV44" s="59">
        <f t="shared" si="186"/>
        <v>0</v>
      </c>
      <c r="AW44" s="49">
        <v>0</v>
      </c>
      <c r="AX44" s="36">
        <f t="shared" si="3"/>
        <v>0</v>
      </c>
      <c r="AY44" s="27">
        <v>5.04</v>
      </c>
      <c r="AZ44" s="37">
        <f t="shared" si="109"/>
        <v>0</v>
      </c>
      <c r="BA44" s="53"/>
      <c r="BB44" s="121">
        <f t="shared" si="187"/>
        <v>0</v>
      </c>
      <c r="BC44" s="128"/>
      <c r="BD44" s="124">
        <f t="shared" si="4"/>
        <v>0</v>
      </c>
      <c r="BE44" s="27">
        <v>5.04</v>
      </c>
      <c r="BF44" s="37">
        <f t="shared" si="110"/>
        <v>0</v>
      </c>
      <c r="BG44" s="53"/>
      <c r="BH44" s="121">
        <f t="shared" si="188"/>
        <v>0</v>
      </c>
      <c r="BI44" s="128"/>
      <c r="BJ44" s="124">
        <f t="shared" si="5"/>
        <v>0</v>
      </c>
      <c r="BK44" s="27">
        <v>5.04</v>
      </c>
      <c r="BL44" s="37">
        <f t="shared" si="111"/>
        <v>0</v>
      </c>
      <c r="BM44" s="53"/>
      <c r="BN44" s="110">
        <f t="shared" si="189"/>
        <v>0</v>
      </c>
      <c r="BO44" s="128"/>
      <c r="BP44" s="124">
        <f t="shared" si="6"/>
        <v>0</v>
      </c>
      <c r="BQ44" s="27">
        <v>5.04</v>
      </c>
      <c r="BR44" s="37">
        <f t="shared" si="112"/>
        <v>0</v>
      </c>
      <c r="BS44" s="53"/>
      <c r="BT44" s="110">
        <f t="shared" si="190"/>
        <v>0</v>
      </c>
      <c r="BU44" s="128"/>
      <c r="BV44" s="124">
        <f t="shared" si="7"/>
        <v>0</v>
      </c>
      <c r="BW44" s="27">
        <v>5.04</v>
      </c>
      <c r="BX44" s="37">
        <f t="shared" si="113"/>
        <v>0</v>
      </c>
      <c r="BY44" s="53"/>
      <c r="BZ44" s="110">
        <f t="shared" si="191"/>
        <v>0</v>
      </c>
      <c r="CA44" s="128"/>
      <c r="CB44" s="124">
        <f t="shared" si="8"/>
        <v>0</v>
      </c>
      <c r="CC44" s="27">
        <v>5.04</v>
      </c>
      <c r="CD44" s="37">
        <f t="shared" si="114"/>
        <v>0</v>
      </c>
      <c r="CE44" s="53"/>
      <c r="CF44" s="110">
        <f t="shared" si="192"/>
        <v>0</v>
      </c>
      <c r="CG44" s="128"/>
      <c r="CH44" s="124">
        <f t="shared" si="9"/>
        <v>0</v>
      </c>
      <c r="CI44" s="27">
        <v>5.04</v>
      </c>
      <c r="CJ44" s="37">
        <f t="shared" si="115"/>
        <v>0</v>
      </c>
      <c r="CK44" s="53"/>
      <c r="CL44" s="110">
        <f t="shared" si="193"/>
        <v>0</v>
      </c>
      <c r="CM44" s="128"/>
      <c r="CN44" s="124">
        <f t="shared" si="10"/>
        <v>0</v>
      </c>
      <c r="CO44" s="27">
        <v>5.04</v>
      </c>
      <c r="CP44" s="37">
        <f t="shared" si="116"/>
        <v>0</v>
      </c>
      <c r="CQ44" s="53"/>
      <c r="CR44" s="110">
        <f t="shared" si="194"/>
        <v>0</v>
      </c>
      <c r="CS44" s="128"/>
      <c r="CT44" s="124">
        <f t="shared" si="11"/>
        <v>0</v>
      </c>
      <c r="CU44" s="27">
        <v>5.04</v>
      </c>
      <c r="CV44" s="37">
        <f t="shared" si="146"/>
        <v>0</v>
      </c>
      <c r="CW44" s="53"/>
      <c r="CX44" s="110">
        <f t="shared" si="195"/>
        <v>0</v>
      </c>
      <c r="CY44" s="128">
        <v>1</v>
      </c>
      <c r="CZ44" s="124">
        <f t="shared" si="12"/>
        <v>1</v>
      </c>
      <c r="DA44" s="27">
        <v>5.04</v>
      </c>
      <c r="DB44" s="37">
        <f t="shared" si="147"/>
        <v>5.04</v>
      </c>
      <c r="DC44" s="53"/>
      <c r="DD44" s="58">
        <f t="shared" si="196"/>
        <v>-5.04</v>
      </c>
      <c r="DE44" s="128">
        <v>1</v>
      </c>
      <c r="DF44" s="124">
        <f t="shared" si="13"/>
        <v>0</v>
      </c>
      <c r="DG44" s="27">
        <v>5.29</v>
      </c>
      <c r="DH44" s="37">
        <f t="shared" si="170"/>
        <v>0</v>
      </c>
      <c r="DI44" s="53"/>
      <c r="DJ44" s="58">
        <f t="shared" si="197"/>
        <v>-5.04</v>
      </c>
      <c r="DK44" s="128">
        <v>1</v>
      </c>
      <c r="DL44" s="124">
        <f t="shared" si="14"/>
        <v>0</v>
      </c>
      <c r="DM44" s="27">
        <v>5.29</v>
      </c>
      <c r="DN44" s="37">
        <f t="shared" si="171"/>
        <v>0</v>
      </c>
      <c r="DO44" s="53"/>
      <c r="DP44" s="58">
        <f t="shared" si="198"/>
        <v>-5.04</v>
      </c>
      <c r="DQ44" s="128">
        <v>1</v>
      </c>
      <c r="DR44" s="124">
        <f t="shared" si="15"/>
        <v>0</v>
      </c>
      <c r="DS44" s="27">
        <v>5.29</v>
      </c>
      <c r="DT44" s="37">
        <f t="shared" si="172"/>
        <v>0</v>
      </c>
      <c r="DU44" s="53">
        <v>225</v>
      </c>
      <c r="DV44" s="110">
        <f t="shared" si="199"/>
        <v>219.96</v>
      </c>
      <c r="DW44" s="128">
        <v>1</v>
      </c>
      <c r="DX44" s="124">
        <f t="shared" si="16"/>
        <v>0</v>
      </c>
      <c r="DY44" s="27">
        <v>5.29</v>
      </c>
      <c r="DZ44" s="37">
        <f t="shared" si="173"/>
        <v>0</v>
      </c>
      <c r="EA44" s="53">
        <v>15.87</v>
      </c>
      <c r="EB44" s="110">
        <f t="shared" si="200"/>
        <v>235.83</v>
      </c>
      <c r="EC44" s="128">
        <v>1</v>
      </c>
      <c r="ED44" s="124">
        <f t="shared" si="17"/>
        <v>0</v>
      </c>
      <c r="EE44" s="27">
        <v>5.29</v>
      </c>
      <c r="EF44" s="37">
        <f t="shared" si="174"/>
        <v>0</v>
      </c>
      <c r="EG44" s="53"/>
      <c r="EH44" s="110">
        <f t="shared" si="201"/>
        <v>235.83</v>
      </c>
      <c r="EI44" s="128">
        <v>1</v>
      </c>
      <c r="EJ44" s="124">
        <f t="shared" si="18"/>
        <v>0</v>
      </c>
      <c r="EK44" s="27">
        <v>5.29</v>
      </c>
      <c r="EL44" s="37">
        <f t="shared" si="175"/>
        <v>0</v>
      </c>
      <c r="EM44" s="53"/>
      <c r="EN44" s="110">
        <f t="shared" si="202"/>
        <v>235.83</v>
      </c>
      <c r="EO44" s="128">
        <v>1</v>
      </c>
      <c r="EP44" s="124">
        <f t="shared" si="125"/>
        <v>0</v>
      </c>
      <c r="EQ44" s="27">
        <v>5.38</v>
      </c>
      <c r="ER44" s="37">
        <f t="shared" si="176"/>
        <v>0</v>
      </c>
      <c r="ES44" s="53"/>
      <c r="ET44" s="110">
        <f t="shared" si="203"/>
        <v>235.83</v>
      </c>
      <c r="EU44" s="128">
        <v>1</v>
      </c>
      <c r="EV44" s="124">
        <f t="shared" si="127"/>
        <v>0</v>
      </c>
      <c r="EW44" s="27">
        <v>5.38</v>
      </c>
      <c r="EX44" s="37">
        <f t="shared" si="177"/>
        <v>0</v>
      </c>
      <c r="EY44" s="53"/>
      <c r="EZ44" s="110">
        <f t="shared" si="204"/>
        <v>235.83</v>
      </c>
      <c r="FA44" s="128">
        <v>1</v>
      </c>
      <c r="FB44" s="124">
        <f t="shared" si="129"/>
        <v>0</v>
      </c>
      <c r="FC44" s="27">
        <v>5.38</v>
      </c>
      <c r="FD44" s="37">
        <f t="shared" si="178"/>
        <v>0</v>
      </c>
      <c r="FE44" s="53"/>
      <c r="FF44" s="110">
        <f t="shared" si="205"/>
        <v>235.83</v>
      </c>
      <c r="FG44" s="128">
        <v>1</v>
      </c>
      <c r="FH44" s="124">
        <f t="shared" si="131"/>
        <v>0</v>
      </c>
      <c r="FI44" s="27">
        <v>5.38</v>
      </c>
      <c r="FJ44" s="37">
        <f t="shared" si="179"/>
        <v>0</v>
      </c>
      <c r="FK44" s="53"/>
      <c r="FL44" s="110">
        <f t="shared" si="206"/>
        <v>235.83</v>
      </c>
      <c r="FM44" s="128">
        <v>2</v>
      </c>
      <c r="FN44" s="124">
        <f t="shared" si="133"/>
        <v>1</v>
      </c>
      <c r="FO44" s="27">
        <v>5.38</v>
      </c>
      <c r="FP44" s="37">
        <f t="shared" si="180"/>
        <v>5.38</v>
      </c>
      <c r="FQ44" s="53"/>
      <c r="FR44" s="110">
        <f t="shared" si="207"/>
        <v>230.45000000000002</v>
      </c>
      <c r="FS44" s="128">
        <v>2</v>
      </c>
      <c r="FT44" s="124">
        <f t="shared" si="135"/>
        <v>0</v>
      </c>
      <c r="FU44" s="27">
        <v>5.38</v>
      </c>
      <c r="FV44" s="37">
        <f t="shared" si="181"/>
        <v>0</v>
      </c>
      <c r="FW44" s="53"/>
      <c r="FX44" s="110">
        <f t="shared" si="208"/>
        <v>230.45000000000002</v>
      </c>
      <c r="FY44" s="128">
        <v>2</v>
      </c>
      <c r="FZ44" s="124">
        <f t="shared" si="137"/>
        <v>0</v>
      </c>
      <c r="GA44" s="27">
        <v>5.56</v>
      </c>
      <c r="GB44" s="37">
        <f t="shared" si="182"/>
        <v>0</v>
      </c>
      <c r="GC44" s="53"/>
      <c r="GD44" s="110">
        <f t="shared" si="209"/>
        <v>230.45000000000002</v>
      </c>
      <c r="GE44" s="128">
        <v>10</v>
      </c>
      <c r="GF44" s="124">
        <f t="shared" si="139"/>
        <v>8</v>
      </c>
      <c r="GG44" s="27">
        <v>5.56</v>
      </c>
      <c r="GH44" s="37">
        <f t="shared" si="183"/>
        <v>44.48</v>
      </c>
      <c r="GI44" s="53"/>
      <c r="GJ44" s="110">
        <f t="shared" si="210"/>
        <v>185.97000000000003</v>
      </c>
      <c r="GK44" s="128">
        <v>12</v>
      </c>
      <c r="GL44" s="124">
        <f t="shared" si="141"/>
        <v>2</v>
      </c>
      <c r="GM44" s="27">
        <v>5.56</v>
      </c>
      <c r="GN44" s="37">
        <f t="shared" si="184"/>
        <v>11.12</v>
      </c>
      <c r="GO44" s="53"/>
      <c r="GP44" s="110">
        <f t="shared" si="211"/>
        <v>174.85000000000002</v>
      </c>
      <c r="GQ44" s="128">
        <v>14</v>
      </c>
      <c r="GR44" s="124">
        <f t="shared" si="143"/>
        <v>2</v>
      </c>
      <c r="GS44" s="27">
        <v>5.56</v>
      </c>
      <c r="GT44" s="37">
        <f t="shared" si="185"/>
        <v>11.12</v>
      </c>
      <c r="GU44" s="53"/>
      <c r="GV44" s="110">
        <f t="shared" si="212"/>
        <v>163.73000000000002</v>
      </c>
    </row>
    <row r="45" spans="1:204" ht="15.6" customHeight="1" x14ac:dyDescent="0.25">
      <c r="A45" s="97" t="s">
        <v>74</v>
      </c>
      <c r="B45" s="5">
        <v>62</v>
      </c>
      <c r="C45" s="23">
        <v>1151.53</v>
      </c>
      <c r="D45" s="2"/>
      <c r="E45" s="2"/>
      <c r="F45" s="2"/>
      <c r="G45" s="2"/>
      <c r="H45" s="2"/>
      <c r="I45" s="2"/>
      <c r="J45" s="2">
        <v>273</v>
      </c>
      <c r="K45" s="2">
        <v>828</v>
      </c>
      <c r="L45" s="2">
        <v>871</v>
      </c>
      <c r="M45" s="2">
        <v>936</v>
      </c>
      <c r="N45" s="2">
        <v>1013</v>
      </c>
      <c r="O45" s="2">
        <v>1061</v>
      </c>
      <c r="P45" s="2">
        <v>1154</v>
      </c>
      <c r="Q45" s="2">
        <v>1227</v>
      </c>
      <c r="R45" s="2">
        <v>1274</v>
      </c>
      <c r="S45" s="2">
        <v>1289</v>
      </c>
      <c r="T45" s="2">
        <v>1319</v>
      </c>
      <c r="U45" s="2">
        <v>1325</v>
      </c>
      <c r="V45" s="2">
        <v>1325</v>
      </c>
      <c r="W45" s="2">
        <v>1358</v>
      </c>
      <c r="X45" s="2">
        <v>1372</v>
      </c>
      <c r="Y45" s="2">
        <v>1423</v>
      </c>
      <c r="Z45" s="20">
        <f>Y45-X45</f>
        <v>51</v>
      </c>
      <c r="AA45" s="21">
        <v>4.8099999999999996</v>
      </c>
      <c r="AB45" s="22">
        <f t="shared" ref="AB45:AB46" si="213">Z45*AA45</f>
        <v>245.30999999999997</v>
      </c>
      <c r="AC45" s="22"/>
      <c r="AD45" s="23">
        <f>C45+AC45-AB45</f>
        <v>906.22</v>
      </c>
      <c r="AE45" s="49">
        <v>1544</v>
      </c>
      <c r="AF45" s="36">
        <f t="shared" si="0"/>
        <v>121</v>
      </c>
      <c r="AG45" s="27">
        <v>4.8099999999999996</v>
      </c>
      <c r="AH45" s="37">
        <f t="shared" si="38"/>
        <v>582.01</v>
      </c>
      <c r="AI45" s="53"/>
      <c r="AJ45" s="37">
        <f t="shared" si="39"/>
        <v>324.21000000000004</v>
      </c>
      <c r="AK45" s="49">
        <v>1650</v>
      </c>
      <c r="AL45" s="36">
        <f t="shared" si="1"/>
        <v>106</v>
      </c>
      <c r="AM45" s="27">
        <v>5.04</v>
      </c>
      <c r="AN45" s="37">
        <f t="shared" si="40"/>
        <v>534.24</v>
      </c>
      <c r="AO45" s="53">
        <v>500</v>
      </c>
      <c r="AP45" s="59">
        <f t="shared" si="41"/>
        <v>289.97000000000003</v>
      </c>
      <c r="AQ45" s="49">
        <v>1725.48</v>
      </c>
      <c r="AR45" s="36">
        <f t="shared" si="2"/>
        <v>75.480000000000018</v>
      </c>
      <c r="AS45" s="27">
        <v>5.04</v>
      </c>
      <c r="AT45" s="37">
        <f t="shared" si="42"/>
        <v>380.4192000000001</v>
      </c>
      <c r="AU45" s="53"/>
      <c r="AV45" s="58">
        <f t="shared" si="186"/>
        <v>-90.449200000000076</v>
      </c>
      <c r="AW45" s="49">
        <v>1810</v>
      </c>
      <c r="AX45" s="36">
        <f t="shared" si="3"/>
        <v>84.519999999999982</v>
      </c>
      <c r="AY45" s="27">
        <v>5.04</v>
      </c>
      <c r="AZ45" s="37">
        <f t="shared" si="109"/>
        <v>425.98079999999993</v>
      </c>
      <c r="BA45" s="53">
        <v>1000</v>
      </c>
      <c r="BB45" s="121">
        <f t="shared" si="187"/>
        <v>483.57</v>
      </c>
      <c r="BC45" s="128">
        <v>2009</v>
      </c>
      <c r="BD45" s="124">
        <f t="shared" si="4"/>
        <v>199</v>
      </c>
      <c r="BE45" s="27">
        <v>5.04</v>
      </c>
      <c r="BF45" s="37">
        <f t="shared" si="110"/>
        <v>1002.96</v>
      </c>
      <c r="BG45" s="53"/>
      <c r="BH45" s="120">
        <f t="shared" si="188"/>
        <v>-519.3900000000001</v>
      </c>
      <c r="BI45" s="128">
        <v>2038</v>
      </c>
      <c r="BJ45" s="124">
        <f t="shared" si="5"/>
        <v>29</v>
      </c>
      <c r="BK45" s="27">
        <v>5.04</v>
      </c>
      <c r="BL45" s="37">
        <f t="shared" si="111"/>
        <v>146.16</v>
      </c>
      <c r="BM45" s="53"/>
      <c r="BN45" s="58">
        <f t="shared" si="189"/>
        <v>-665.55000000000007</v>
      </c>
      <c r="BO45" s="128">
        <v>2038</v>
      </c>
      <c r="BP45" s="124">
        <f t="shared" si="6"/>
        <v>0</v>
      </c>
      <c r="BQ45" s="27">
        <v>5.04</v>
      </c>
      <c r="BR45" s="37">
        <f t="shared" si="112"/>
        <v>0</v>
      </c>
      <c r="BS45" s="53">
        <v>1000</v>
      </c>
      <c r="BT45" s="110">
        <f t="shared" si="190"/>
        <v>334.44999999999993</v>
      </c>
      <c r="BU45" s="128">
        <v>2038</v>
      </c>
      <c r="BV45" s="124">
        <f t="shared" si="7"/>
        <v>0</v>
      </c>
      <c r="BW45" s="27">
        <v>5.04</v>
      </c>
      <c r="BX45" s="37">
        <f t="shared" si="113"/>
        <v>0</v>
      </c>
      <c r="BY45" s="53"/>
      <c r="BZ45" s="110">
        <f t="shared" si="191"/>
        <v>334.44999999999993</v>
      </c>
      <c r="CA45" s="128">
        <v>2038</v>
      </c>
      <c r="CB45" s="124">
        <f t="shared" si="8"/>
        <v>0</v>
      </c>
      <c r="CC45" s="27">
        <v>5.04</v>
      </c>
      <c r="CD45" s="37">
        <f t="shared" si="114"/>
        <v>0</v>
      </c>
      <c r="CE45" s="53"/>
      <c r="CF45" s="110">
        <f t="shared" si="192"/>
        <v>334.44999999999993</v>
      </c>
      <c r="CG45" s="128">
        <v>2038</v>
      </c>
      <c r="CH45" s="124">
        <f t="shared" si="9"/>
        <v>0</v>
      </c>
      <c r="CI45" s="27">
        <v>5.04</v>
      </c>
      <c r="CJ45" s="37">
        <f t="shared" si="115"/>
        <v>0</v>
      </c>
      <c r="CK45" s="53"/>
      <c r="CL45" s="110">
        <f t="shared" si="193"/>
        <v>334.44999999999993</v>
      </c>
      <c r="CM45" s="128">
        <v>2038</v>
      </c>
      <c r="CN45" s="124">
        <f t="shared" si="10"/>
        <v>0</v>
      </c>
      <c r="CO45" s="27">
        <v>5.04</v>
      </c>
      <c r="CP45" s="37">
        <f t="shared" si="116"/>
        <v>0</v>
      </c>
      <c r="CQ45" s="53"/>
      <c r="CR45" s="110">
        <f t="shared" si="194"/>
        <v>334.44999999999993</v>
      </c>
      <c r="CS45" s="128">
        <v>2105</v>
      </c>
      <c r="CT45" s="124">
        <f t="shared" si="11"/>
        <v>67</v>
      </c>
      <c r="CU45" s="27">
        <v>5.04</v>
      </c>
      <c r="CV45" s="37">
        <f t="shared" si="146"/>
        <v>337.68</v>
      </c>
      <c r="CW45" s="53">
        <v>1000</v>
      </c>
      <c r="CX45" s="110">
        <f t="shared" si="195"/>
        <v>996.76999999999987</v>
      </c>
      <c r="CY45" s="128">
        <v>2260</v>
      </c>
      <c r="CZ45" s="124">
        <f t="shared" si="12"/>
        <v>155</v>
      </c>
      <c r="DA45" s="27">
        <v>5.04</v>
      </c>
      <c r="DB45" s="37">
        <f t="shared" si="147"/>
        <v>781.2</v>
      </c>
      <c r="DC45" s="53"/>
      <c r="DD45" s="110">
        <f t="shared" si="196"/>
        <v>215.56999999999982</v>
      </c>
      <c r="DE45" s="128">
        <v>2410</v>
      </c>
      <c r="DF45" s="124">
        <f t="shared" si="13"/>
        <v>150</v>
      </c>
      <c r="DG45" s="27">
        <v>5.29</v>
      </c>
      <c r="DH45" s="37">
        <f t="shared" si="170"/>
        <v>793.5</v>
      </c>
      <c r="DI45" s="53">
        <v>225</v>
      </c>
      <c r="DJ45" s="58">
        <f t="shared" si="197"/>
        <v>-352.93000000000018</v>
      </c>
      <c r="DK45" s="128">
        <v>2671</v>
      </c>
      <c r="DL45" s="124">
        <f t="shared" si="14"/>
        <v>261</v>
      </c>
      <c r="DM45" s="27">
        <v>5.29</v>
      </c>
      <c r="DN45" s="37">
        <f t="shared" si="171"/>
        <v>1380.69</v>
      </c>
      <c r="DO45" s="53">
        <v>1000</v>
      </c>
      <c r="DP45" s="58">
        <f t="shared" si="198"/>
        <v>-733.62000000000023</v>
      </c>
      <c r="DQ45" s="128">
        <v>2793</v>
      </c>
      <c r="DR45" s="124">
        <f t="shared" si="15"/>
        <v>122</v>
      </c>
      <c r="DS45" s="27">
        <v>5.29</v>
      </c>
      <c r="DT45" s="37">
        <f t="shared" si="172"/>
        <v>645.38</v>
      </c>
      <c r="DU45" s="53"/>
      <c r="DV45" s="57">
        <f t="shared" si="199"/>
        <v>-1379.0000000000002</v>
      </c>
      <c r="DW45" s="128">
        <v>2819</v>
      </c>
      <c r="DX45" s="124">
        <f t="shared" si="16"/>
        <v>26</v>
      </c>
      <c r="DY45" s="27">
        <v>5.29</v>
      </c>
      <c r="DZ45" s="37">
        <f t="shared" si="173"/>
        <v>137.54</v>
      </c>
      <c r="EA45" s="53"/>
      <c r="EB45" s="57">
        <f t="shared" si="200"/>
        <v>-1516.5400000000002</v>
      </c>
      <c r="EC45" s="128">
        <v>2819</v>
      </c>
      <c r="ED45" s="124">
        <f t="shared" si="17"/>
        <v>0</v>
      </c>
      <c r="EE45" s="27">
        <v>5.29</v>
      </c>
      <c r="EF45" s="37">
        <f t="shared" si="174"/>
        <v>0</v>
      </c>
      <c r="EG45" s="53">
        <v>2000</v>
      </c>
      <c r="EH45" s="110">
        <f t="shared" si="201"/>
        <v>483.45999999999981</v>
      </c>
      <c r="EI45" s="128">
        <v>2823</v>
      </c>
      <c r="EJ45" s="124">
        <f t="shared" si="18"/>
        <v>4</v>
      </c>
      <c r="EK45" s="27">
        <v>5.29</v>
      </c>
      <c r="EL45" s="37">
        <f t="shared" si="175"/>
        <v>21.16</v>
      </c>
      <c r="EM45" s="53"/>
      <c r="EN45" s="110">
        <f t="shared" si="202"/>
        <v>462.29999999999978</v>
      </c>
      <c r="EO45" s="128">
        <v>2823</v>
      </c>
      <c r="EP45" s="124">
        <f t="shared" si="125"/>
        <v>0</v>
      </c>
      <c r="EQ45" s="27">
        <v>5.38</v>
      </c>
      <c r="ER45" s="37">
        <f t="shared" si="176"/>
        <v>0</v>
      </c>
      <c r="ES45" s="53"/>
      <c r="ET45" s="110">
        <f t="shared" si="203"/>
        <v>462.29999999999978</v>
      </c>
      <c r="EU45" s="128">
        <v>2927</v>
      </c>
      <c r="EV45" s="124">
        <f t="shared" si="127"/>
        <v>104</v>
      </c>
      <c r="EW45" s="27">
        <v>5.38</v>
      </c>
      <c r="EX45" s="37">
        <f t="shared" si="177"/>
        <v>559.52</v>
      </c>
      <c r="EY45" s="53"/>
      <c r="EZ45" s="58">
        <f t="shared" si="204"/>
        <v>-97.220000000000198</v>
      </c>
      <c r="FA45" s="128">
        <v>2927</v>
      </c>
      <c r="FB45" s="124">
        <f t="shared" si="129"/>
        <v>0</v>
      </c>
      <c r="FC45" s="27">
        <v>5.38</v>
      </c>
      <c r="FD45" s="37">
        <f t="shared" si="178"/>
        <v>0</v>
      </c>
      <c r="FE45" s="53"/>
      <c r="FF45" s="58">
        <f t="shared" si="205"/>
        <v>-97.220000000000198</v>
      </c>
      <c r="FG45" s="128">
        <v>2939</v>
      </c>
      <c r="FH45" s="124">
        <f t="shared" si="131"/>
        <v>12</v>
      </c>
      <c r="FI45" s="27">
        <v>5.38</v>
      </c>
      <c r="FJ45" s="37">
        <f t="shared" si="179"/>
        <v>64.56</v>
      </c>
      <c r="FK45" s="53">
        <v>500</v>
      </c>
      <c r="FL45" s="110">
        <f t="shared" si="206"/>
        <v>338.2199999999998</v>
      </c>
      <c r="FM45" s="128">
        <v>3000</v>
      </c>
      <c r="FN45" s="124">
        <f t="shared" si="133"/>
        <v>61</v>
      </c>
      <c r="FO45" s="27">
        <v>5.38</v>
      </c>
      <c r="FP45" s="37">
        <f t="shared" si="180"/>
        <v>328.18</v>
      </c>
      <c r="FQ45" s="53"/>
      <c r="FR45" s="110">
        <f t="shared" si="207"/>
        <v>10.039999999999793</v>
      </c>
      <c r="FS45" s="128">
        <v>3171</v>
      </c>
      <c r="FT45" s="124">
        <f t="shared" si="135"/>
        <v>171</v>
      </c>
      <c r="FU45" s="27">
        <v>5.38</v>
      </c>
      <c r="FV45" s="37">
        <f t="shared" si="181"/>
        <v>919.98</v>
      </c>
      <c r="FW45" s="53"/>
      <c r="FX45" s="58">
        <f t="shared" si="208"/>
        <v>-909.94000000000028</v>
      </c>
      <c r="FY45" s="128">
        <v>3344</v>
      </c>
      <c r="FZ45" s="124">
        <f t="shared" si="137"/>
        <v>173</v>
      </c>
      <c r="GA45" s="27">
        <v>5.56</v>
      </c>
      <c r="GB45" s="37">
        <f t="shared" si="182"/>
        <v>961.87999999999988</v>
      </c>
      <c r="GC45" s="53">
        <v>1000</v>
      </c>
      <c r="GD45" s="58">
        <f t="shared" si="209"/>
        <v>-871.82000000000016</v>
      </c>
      <c r="GE45" s="128">
        <v>3666</v>
      </c>
      <c r="GF45" s="124">
        <f t="shared" si="139"/>
        <v>322</v>
      </c>
      <c r="GG45" s="27">
        <v>5.56</v>
      </c>
      <c r="GH45" s="37">
        <f t="shared" si="183"/>
        <v>1790.32</v>
      </c>
      <c r="GI45" s="53">
        <v>1000</v>
      </c>
      <c r="GJ45" s="57">
        <f t="shared" si="210"/>
        <v>-1662.14</v>
      </c>
      <c r="GK45" s="128">
        <v>3732</v>
      </c>
      <c r="GL45" s="124">
        <f t="shared" si="141"/>
        <v>66</v>
      </c>
      <c r="GM45" s="27">
        <v>5.56</v>
      </c>
      <c r="GN45" s="37">
        <f t="shared" si="184"/>
        <v>366.96</v>
      </c>
      <c r="GO45" s="53">
        <v>2000</v>
      </c>
      <c r="GP45" s="58">
        <f t="shared" si="211"/>
        <v>-29.100000000000136</v>
      </c>
      <c r="GQ45" s="128">
        <v>3810</v>
      </c>
      <c r="GR45" s="124">
        <f t="shared" si="143"/>
        <v>78</v>
      </c>
      <c r="GS45" s="27">
        <v>5.56</v>
      </c>
      <c r="GT45" s="37">
        <f t="shared" si="185"/>
        <v>433.67999999999995</v>
      </c>
      <c r="GU45" s="53">
        <v>1000</v>
      </c>
      <c r="GV45" s="110">
        <f t="shared" si="212"/>
        <v>537.21999999999991</v>
      </c>
    </row>
    <row r="46" spans="1:204" ht="15.6" customHeight="1" x14ac:dyDescent="0.25">
      <c r="A46" s="97" t="s">
        <v>76</v>
      </c>
      <c r="B46" s="5">
        <v>64</v>
      </c>
      <c r="C46" s="24">
        <v>-9.6199999999999992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>
        <v>2</v>
      </c>
      <c r="R46" s="2">
        <v>2</v>
      </c>
      <c r="S46" s="2">
        <v>2</v>
      </c>
      <c r="T46" s="2">
        <v>2</v>
      </c>
      <c r="U46" s="2">
        <v>2</v>
      </c>
      <c r="V46" s="2">
        <v>2</v>
      </c>
      <c r="W46" s="2">
        <v>2</v>
      </c>
      <c r="X46" s="2">
        <v>2</v>
      </c>
      <c r="Y46" s="2">
        <v>2</v>
      </c>
      <c r="Z46" s="20">
        <f>Y46-X46</f>
        <v>0</v>
      </c>
      <c r="AA46" s="21">
        <v>4.8099999999999996</v>
      </c>
      <c r="AB46" s="22">
        <f t="shared" si="213"/>
        <v>0</v>
      </c>
      <c r="AC46" s="22"/>
      <c r="AD46" s="24">
        <f>C46+AC46-AB46</f>
        <v>-9.6199999999999992</v>
      </c>
      <c r="AE46" s="49">
        <v>2</v>
      </c>
      <c r="AF46" s="36">
        <f t="shared" si="0"/>
        <v>0</v>
      </c>
      <c r="AG46" s="27">
        <v>4.8099999999999996</v>
      </c>
      <c r="AH46" s="37">
        <f t="shared" si="38"/>
        <v>0</v>
      </c>
      <c r="AI46" s="53"/>
      <c r="AJ46" s="58">
        <f t="shared" si="39"/>
        <v>-9.6199999999999992</v>
      </c>
      <c r="AK46" s="49">
        <v>2</v>
      </c>
      <c r="AL46" s="36">
        <f t="shared" si="1"/>
        <v>0</v>
      </c>
      <c r="AM46" s="27">
        <v>5.04</v>
      </c>
      <c r="AN46" s="37">
        <f t="shared" si="40"/>
        <v>0</v>
      </c>
      <c r="AO46" s="53"/>
      <c r="AP46" s="58">
        <f t="shared" si="41"/>
        <v>-9.6199999999999992</v>
      </c>
      <c r="AQ46" s="49">
        <v>2</v>
      </c>
      <c r="AR46" s="36">
        <f t="shared" si="2"/>
        <v>0</v>
      </c>
      <c r="AS46" s="27">
        <v>5.04</v>
      </c>
      <c r="AT46" s="37">
        <f t="shared" si="42"/>
        <v>0</v>
      </c>
      <c r="AU46" s="53"/>
      <c r="AV46" s="58">
        <f t="shared" si="186"/>
        <v>-9.6199999999999992</v>
      </c>
      <c r="AW46" s="49">
        <v>2</v>
      </c>
      <c r="AX46" s="36">
        <f t="shared" si="3"/>
        <v>0</v>
      </c>
      <c r="AY46" s="27">
        <v>5.04</v>
      </c>
      <c r="AZ46" s="37">
        <f t="shared" si="109"/>
        <v>0</v>
      </c>
      <c r="BA46" s="53"/>
      <c r="BB46" s="120">
        <f t="shared" si="187"/>
        <v>-9.6199999999999992</v>
      </c>
      <c r="BC46" s="128">
        <v>2</v>
      </c>
      <c r="BD46" s="124">
        <f t="shared" si="4"/>
        <v>0</v>
      </c>
      <c r="BE46" s="27">
        <v>5.04</v>
      </c>
      <c r="BF46" s="37">
        <f t="shared" si="110"/>
        <v>0</v>
      </c>
      <c r="BG46" s="53"/>
      <c r="BH46" s="120">
        <f t="shared" si="188"/>
        <v>-9.6199999999999992</v>
      </c>
      <c r="BI46" s="128">
        <v>2</v>
      </c>
      <c r="BJ46" s="124">
        <f t="shared" si="5"/>
        <v>0</v>
      </c>
      <c r="BK46" s="27">
        <v>5.04</v>
      </c>
      <c r="BL46" s="37">
        <f t="shared" si="111"/>
        <v>0</v>
      </c>
      <c r="BM46" s="53"/>
      <c r="BN46" s="58">
        <f t="shared" si="189"/>
        <v>-9.6199999999999992</v>
      </c>
      <c r="BO46" s="128">
        <v>2</v>
      </c>
      <c r="BP46" s="124">
        <f t="shared" si="6"/>
        <v>0</v>
      </c>
      <c r="BQ46" s="27">
        <v>5.04</v>
      </c>
      <c r="BR46" s="37">
        <f t="shared" si="112"/>
        <v>0</v>
      </c>
      <c r="BS46" s="53"/>
      <c r="BT46" s="58">
        <f t="shared" si="190"/>
        <v>-9.6199999999999992</v>
      </c>
      <c r="BU46" s="128">
        <v>2</v>
      </c>
      <c r="BV46" s="124">
        <f t="shared" si="7"/>
        <v>0</v>
      </c>
      <c r="BW46" s="27">
        <v>5.04</v>
      </c>
      <c r="BX46" s="37">
        <f t="shared" si="113"/>
        <v>0</v>
      </c>
      <c r="BY46" s="53"/>
      <c r="BZ46" s="58">
        <f t="shared" si="191"/>
        <v>-9.6199999999999992</v>
      </c>
      <c r="CA46" s="128">
        <v>2</v>
      </c>
      <c r="CB46" s="124">
        <f t="shared" si="8"/>
        <v>0</v>
      </c>
      <c r="CC46" s="27">
        <v>5.04</v>
      </c>
      <c r="CD46" s="37">
        <f t="shared" si="114"/>
        <v>0</v>
      </c>
      <c r="CE46" s="53"/>
      <c r="CF46" s="58">
        <f t="shared" si="192"/>
        <v>-9.6199999999999992</v>
      </c>
      <c r="CG46" s="130">
        <v>2</v>
      </c>
      <c r="CH46" s="126">
        <f t="shared" si="9"/>
        <v>0</v>
      </c>
      <c r="CI46" s="18">
        <v>5.04</v>
      </c>
      <c r="CJ46" s="59">
        <f t="shared" si="115"/>
        <v>0</v>
      </c>
      <c r="CK46" s="105"/>
      <c r="CL46" s="58">
        <f t="shared" si="193"/>
        <v>-9.6199999999999992</v>
      </c>
      <c r="CM46" s="130">
        <v>2</v>
      </c>
      <c r="CN46" s="126">
        <f t="shared" si="10"/>
        <v>0</v>
      </c>
      <c r="CO46" s="18">
        <v>5.04</v>
      </c>
      <c r="CP46" s="59">
        <f t="shared" si="116"/>
        <v>0</v>
      </c>
      <c r="CQ46" s="105"/>
      <c r="CR46" s="58">
        <f t="shared" si="194"/>
        <v>-9.6199999999999992</v>
      </c>
      <c r="CS46" s="130">
        <v>2</v>
      </c>
      <c r="CT46" s="126">
        <f t="shared" si="11"/>
        <v>0</v>
      </c>
      <c r="CU46" s="18">
        <v>5.04</v>
      </c>
      <c r="CV46" s="59">
        <f t="shared" si="146"/>
        <v>0</v>
      </c>
      <c r="CW46" s="105"/>
      <c r="CX46" s="58">
        <f t="shared" si="195"/>
        <v>-9.6199999999999992</v>
      </c>
      <c r="CY46" s="130">
        <v>2</v>
      </c>
      <c r="CZ46" s="126">
        <f t="shared" si="12"/>
        <v>0</v>
      </c>
      <c r="DA46" s="18">
        <v>5.04</v>
      </c>
      <c r="DB46" s="59">
        <f t="shared" si="147"/>
        <v>0</v>
      </c>
      <c r="DC46" s="105"/>
      <c r="DD46" s="58">
        <f t="shared" si="196"/>
        <v>-9.6199999999999992</v>
      </c>
      <c r="DE46" s="130">
        <v>2</v>
      </c>
      <c r="DF46" s="126">
        <f t="shared" si="13"/>
        <v>0</v>
      </c>
      <c r="DG46" s="27">
        <v>5.29</v>
      </c>
      <c r="DH46" s="59">
        <f t="shared" si="170"/>
        <v>0</v>
      </c>
      <c r="DI46" s="105"/>
      <c r="DJ46" s="58">
        <f t="shared" si="197"/>
        <v>-9.6199999999999992</v>
      </c>
      <c r="DK46" s="130">
        <v>2</v>
      </c>
      <c r="DL46" s="126">
        <f t="shared" si="14"/>
        <v>0</v>
      </c>
      <c r="DM46" s="27">
        <v>5.29</v>
      </c>
      <c r="DN46" s="59">
        <f t="shared" si="171"/>
        <v>0</v>
      </c>
      <c r="DO46" s="105"/>
      <c r="DP46" s="58">
        <f t="shared" si="198"/>
        <v>-9.6199999999999992</v>
      </c>
      <c r="DQ46" s="130">
        <v>2</v>
      </c>
      <c r="DR46" s="124">
        <f t="shared" si="15"/>
        <v>0</v>
      </c>
      <c r="DS46" s="27">
        <v>5.29</v>
      </c>
      <c r="DT46" s="59">
        <f t="shared" si="172"/>
        <v>0</v>
      </c>
      <c r="DU46" s="105"/>
      <c r="DV46" s="58">
        <f t="shared" si="199"/>
        <v>-9.6199999999999992</v>
      </c>
      <c r="DW46" s="130">
        <v>2</v>
      </c>
      <c r="DX46" s="124">
        <f t="shared" si="16"/>
        <v>0</v>
      </c>
      <c r="DY46" s="27">
        <v>5.29</v>
      </c>
      <c r="DZ46" s="59">
        <f t="shared" si="173"/>
        <v>0</v>
      </c>
      <c r="EA46" s="105"/>
      <c r="EB46" s="58">
        <f t="shared" si="200"/>
        <v>-9.6199999999999992</v>
      </c>
      <c r="EC46" s="130">
        <v>2</v>
      </c>
      <c r="ED46" s="124">
        <f t="shared" si="17"/>
        <v>0</v>
      </c>
      <c r="EE46" s="27">
        <v>5.29</v>
      </c>
      <c r="EF46" s="59">
        <f t="shared" si="174"/>
        <v>0</v>
      </c>
      <c r="EG46" s="105"/>
      <c r="EH46" s="58">
        <f t="shared" si="201"/>
        <v>-9.6199999999999992</v>
      </c>
      <c r="EI46" s="130">
        <v>2</v>
      </c>
      <c r="EJ46" s="124">
        <f t="shared" si="18"/>
        <v>0</v>
      </c>
      <c r="EK46" s="27">
        <v>5.29</v>
      </c>
      <c r="EL46" s="59">
        <f t="shared" si="175"/>
        <v>0</v>
      </c>
      <c r="EM46" s="105"/>
      <c r="EN46" s="58">
        <f t="shared" si="202"/>
        <v>-9.6199999999999992</v>
      </c>
      <c r="EO46" s="130">
        <v>2</v>
      </c>
      <c r="EP46" s="124">
        <f t="shared" si="125"/>
        <v>0</v>
      </c>
      <c r="EQ46" s="27">
        <v>5.38</v>
      </c>
      <c r="ER46" s="59">
        <f t="shared" si="176"/>
        <v>0</v>
      </c>
      <c r="ES46" s="105"/>
      <c r="ET46" s="58">
        <f t="shared" si="203"/>
        <v>-9.6199999999999992</v>
      </c>
      <c r="EU46" s="130">
        <v>2</v>
      </c>
      <c r="EV46" s="124">
        <f t="shared" si="127"/>
        <v>0</v>
      </c>
      <c r="EW46" s="27">
        <v>5.38</v>
      </c>
      <c r="EX46" s="59">
        <f t="shared" si="177"/>
        <v>0</v>
      </c>
      <c r="EY46" s="105"/>
      <c r="EZ46" s="58">
        <f t="shared" si="204"/>
        <v>-9.6199999999999992</v>
      </c>
      <c r="FA46" s="130">
        <v>2</v>
      </c>
      <c r="FB46" s="124">
        <f t="shared" si="129"/>
        <v>0</v>
      </c>
      <c r="FC46" s="27">
        <v>5.38</v>
      </c>
      <c r="FD46" s="59">
        <f t="shared" si="178"/>
        <v>0</v>
      </c>
      <c r="FE46" s="105"/>
      <c r="FF46" s="58">
        <f t="shared" si="205"/>
        <v>-9.6199999999999992</v>
      </c>
      <c r="FG46" s="130">
        <v>2</v>
      </c>
      <c r="FH46" s="124">
        <f t="shared" si="131"/>
        <v>0</v>
      </c>
      <c r="FI46" s="27">
        <v>5.38</v>
      </c>
      <c r="FJ46" s="59">
        <f t="shared" si="179"/>
        <v>0</v>
      </c>
      <c r="FK46" s="105"/>
      <c r="FL46" s="58">
        <f t="shared" si="206"/>
        <v>-9.6199999999999992</v>
      </c>
      <c r="FM46" s="130">
        <v>2</v>
      </c>
      <c r="FN46" s="124">
        <f t="shared" si="133"/>
        <v>0</v>
      </c>
      <c r="FO46" s="27">
        <v>5.38</v>
      </c>
      <c r="FP46" s="59">
        <f t="shared" si="180"/>
        <v>0</v>
      </c>
      <c r="FQ46" s="105"/>
      <c r="FR46" s="58">
        <f t="shared" si="207"/>
        <v>-9.6199999999999992</v>
      </c>
      <c r="FS46" s="130">
        <v>2</v>
      </c>
      <c r="FT46" s="124">
        <f t="shared" si="135"/>
        <v>0</v>
      </c>
      <c r="FU46" s="27">
        <v>5.38</v>
      </c>
      <c r="FV46" s="59">
        <f t="shared" si="181"/>
        <v>0</v>
      </c>
      <c r="FW46" s="105"/>
      <c r="FX46" s="58">
        <f t="shared" si="208"/>
        <v>-9.6199999999999992</v>
      </c>
      <c r="FY46" s="130">
        <v>2</v>
      </c>
      <c r="FZ46" s="124">
        <f t="shared" si="137"/>
        <v>0</v>
      </c>
      <c r="GA46" s="27">
        <v>5.56</v>
      </c>
      <c r="GB46" s="59">
        <f t="shared" si="182"/>
        <v>0</v>
      </c>
      <c r="GC46" s="105"/>
      <c r="GD46" s="58">
        <f t="shared" si="209"/>
        <v>-9.6199999999999992</v>
      </c>
      <c r="GE46" s="130">
        <v>2</v>
      </c>
      <c r="GF46" s="124">
        <f t="shared" si="139"/>
        <v>0</v>
      </c>
      <c r="GG46" s="27">
        <v>5.56</v>
      </c>
      <c r="GH46" s="59">
        <f t="shared" si="183"/>
        <v>0</v>
      </c>
      <c r="GI46" s="105"/>
      <c r="GJ46" s="58">
        <f t="shared" si="210"/>
        <v>-9.6199999999999992</v>
      </c>
      <c r="GK46" s="130">
        <v>2</v>
      </c>
      <c r="GL46" s="124">
        <f>GK46-GE46</f>
        <v>0</v>
      </c>
      <c r="GM46" s="27">
        <v>5.56</v>
      </c>
      <c r="GN46" s="59">
        <f>GM46*GL46</f>
        <v>0</v>
      </c>
      <c r="GO46" s="105"/>
      <c r="GP46" s="58">
        <f t="shared" si="211"/>
        <v>-9.6199999999999992</v>
      </c>
      <c r="GQ46" s="130">
        <v>2</v>
      </c>
      <c r="GR46" s="124">
        <f>GQ46-GK46</f>
        <v>0</v>
      </c>
      <c r="GS46" s="27">
        <v>5.56</v>
      </c>
      <c r="GT46" s="59">
        <f>GS46*GR46</f>
        <v>0</v>
      </c>
      <c r="GU46" s="105"/>
      <c r="GV46" s="58">
        <f t="shared" si="212"/>
        <v>-9.6199999999999992</v>
      </c>
    </row>
    <row r="47" spans="1:204" ht="15.6" customHeight="1" x14ac:dyDescent="0.25">
      <c r="A47" s="99"/>
      <c r="B47" s="28">
        <v>66</v>
      </c>
      <c r="C47" s="8"/>
      <c r="D47" s="9"/>
      <c r="E47" s="10"/>
      <c r="F47" s="10"/>
      <c r="G47" s="10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8"/>
      <c r="Y47" s="8"/>
      <c r="Z47" s="9"/>
      <c r="AA47" s="9"/>
      <c r="AB47" s="8"/>
      <c r="AC47" s="14"/>
      <c r="AD47" s="8"/>
      <c r="AE47" s="49"/>
      <c r="AF47" s="36">
        <f t="shared" si="0"/>
        <v>0</v>
      </c>
      <c r="AG47" s="27">
        <v>4.8099999999999996</v>
      </c>
      <c r="AH47" s="37">
        <f t="shared" si="38"/>
        <v>0</v>
      </c>
      <c r="AI47" s="53"/>
      <c r="AJ47" s="37">
        <f t="shared" si="39"/>
        <v>0</v>
      </c>
      <c r="AK47" s="49"/>
      <c r="AL47" s="36">
        <f t="shared" si="1"/>
        <v>0</v>
      </c>
      <c r="AM47" s="27">
        <v>5.04</v>
      </c>
      <c r="AN47" s="37">
        <f t="shared" si="40"/>
        <v>0</v>
      </c>
      <c r="AO47" s="53"/>
      <c r="AP47" s="59">
        <f t="shared" si="41"/>
        <v>0</v>
      </c>
      <c r="AQ47" s="49"/>
      <c r="AR47" s="36">
        <f t="shared" si="2"/>
        <v>0</v>
      </c>
      <c r="AS47" s="27">
        <v>5.04</v>
      </c>
      <c r="AT47" s="37">
        <f t="shared" si="42"/>
        <v>0</v>
      </c>
      <c r="AU47" s="53"/>
      <c r="AV47" s="59">
        <f t="shared" si="186"/>
        <v>0</v>
      </c>
      <c r="AW47" s="49"/>
      <c r="AX47" s="36">
        <f t="shared" si="3"/>
        <v>0</v>
      </c>
      <c r="AY47" s="27">
        <v>5.04</v>
      </c>
      <c r="AZ47" s="37">
        <f t="shared" si="109"/>
        <v>0</v>
      </c>
      <c r="BA47" s="53"/>
      <c r="BB47" s="121">
        <f t="shared" si="187"/>
        <v>0</v>
      </c>
      <c r="BC47" s="128"/>
      <c r="BD47" s="124">
        <f t="shared" si="4"/>
        <v>0</v>
      </c>
      <c r="BE47" s="27">
        <v>5.04</v>
      </c>
      <c r="BF47" s="37">
        <f t="shared" si="110"/>
        <v>0</v>
      </c>
      <c r="BG47" s="53"/>
      <c r="BH47" s="121">
        <f t="shared" si="188"/>
        <v>0</v>
      </c>
      <c r="BI47" s="128"/>
      <c r="BJ47" s="124">
        <f t="shared" si="5"/>
        <v>0</v>
      </c>
      <c r="BK47" s="27">
        <v>5.04</v>
      </c>
      <c r="BL47" s="37">
        <f t="shared" si="111"/>
        <v>0</v>
      </c>
      <c r="BM47" s="53"/>
      <c r="BN47" s="110">
        <f t="shared" si="189"/>
        <v>0</v>
      </c>
      <c r="BO47" s="128"/>
      <c r="BP47" s="124">
        <f t="shared" si="6"/>
        <v>0</v>
      </c>
      <c r="BQ47" s="27">
        <v>5.04</v>
      </c>
      <c r="BR47" s="37">
        <f t="shared" si="112"/>
        <v>0</v>
      </c>
      <c r="BS47" s="53"/>
      <c r="BT47" s="110">
        <f t="shared" si="190"/>
        <v>0</v>
      </c>
      <c r="BU47" s="128"/>
      <c r="BV47" s="124">
        <f t="shared" si="7"/>
        <v>0</v>
      </c>
      <c r="BW47" s="27">
        <v>5.04</v>
      </c>
      <c r="BX47" s="37">
        <f t="shared" si="113"/>
        <v>0</v>
      </c>
      <c r="BY47" s="53"/>
      <c r="BZ47" s="110">
        <f t="shared" si="191"/>
        <v>0</v>
      </c>
      <c r="CA47" s="128"/>
      <c r="CB47" s="124">
        <f t="shared" si="8"/>
        <v>0</v>
      </c>
      <c r="CC47" s="27">
        <v>5.04</v>
      </c>
      <c r="CD47" s="37">
        <f t="shared" si="114"/>
        <v>0</v>
      </c>
      <c r="CE47" s="53"/>
      <c r="CF47" s="110">
        <f t="shared" si="192"/>
        <v>0</v>
      </c>
      <c r="CG47" s="128"/>
      <c r="CH47" s="124">
        <f t="shared" si="9"/>
        <v>0</v>
      </c>
      <c r="CI47" s="27">
        <v>5.04</v>
      </c>
      <c r="CJ47" s="37">
        <f t="shared" si="115"/>
        <v>0</v>
      </c>
      <c r="CK47" s="53"/>
      <c r="CL47" s="110">
        <f t="shared" si="193"/>
        <v>0</v>
      </c>
      <c r="CM47" s="128"/>
      <c r="CN47" s="124">
        <f t="shared" si="10"/>
        <v>0</v>
      </c>
      <c r="CO47" s="27">
        <v>5.04</v>
      </c>
      <c r="CP47" s="37">
        <f t="shared" si="116"/>
        <v>0</v>
      </c>
      <c r="CQ47" s="53"/>
      <c r="CR47" s="110">
        <f t="shared" si="194"/>
        <v>0</v>
      </c>
      <c r="CS47" s="128"/>
      <c r="CT47" s="124">
        <f t="shared" si="11"/>
        <v>0</v>
      </c>
      <c r="CU47" s="27">
        <v>5.04</v>
      </c>
      <c r="CV47" s="37">
        <f t="shared" si="146"/>
        <v>0</v>
      </c>
      <c r="CW47" s="53"/>
      <c r="CX47" s="110">
        <f t="shared" si="195"/>
        <v>0</v>
      </c>
      <c r="CY47" s="128"/>
      <c r="CZ47" s="124">
        <f t="shared" si="12"/>
        <v>0</v>
      </c>
      <c r="DA47" s="27">
        <v>5.04</v>
      </c>
      <c r="DB47" s="37">
        <f t="shared" si="147"/>
        <v>0</v>
      </c>
      <c r="DC47" s="53"/>
      <c r="DD47" s="110">
        <f t="shared" si="196"/>
        <v>0</v>
      </c>
      <c r="DE47" s="128"/>
      <c r="DF47" s="124">
        <f t="shared" si="13"/>
        <v>0</v>
      </c>
      <c r="DG47" s="27">
        <v>5.29</v>
      </c>
      <c r="DH47" s="37">
        <f t="shared" si="170"/>
        <v>0</v>
      </c>
      <c r="DI47" s="53"/>
      <c r="DJ47" s="110">
        <f t="shared" si="197"/>
        <v>0</v>
      </c>
      <c r="DK47" s="128"/>
      <c r="DL47" s="124">
        <f t="shared" si="14"/>
        <v>0</v>
      </c>
      <c r="DM47" s="27">
        <v>5.29</v>
      </c>
      <c r="DN47" s="37">
        <f t="shared" si="171"/>
        <v>0</v>
      </c>
      <c r="DO47" s="53"/>
      <c r="DP47" s="110">
        <f t="shared" si="198"/>
        <v>0</v>
      </c>
      <c r="DQ47" s="128"/>
      <c r="DR47" s="124">
        <f t="shared" si="15"/>
        <v>0</v>
      </c>
      <c r="DS47" s="27">
        <v>5.29</v>
      </c>
      <c r="DT47" s="37">
        <f t="shared" si="172"/>
        <v>0</v>
      </c>
      <c r="DU47" s="53"/>
      <c r="DV47" s="110">
        <f t="shared" si="199"/>
        <v>0</v>
      </c>
      <c r="DW47" s="128"/>
      <c r="DX47" s="124">
        <f t="shared" si="16"/>
        <v>0</v>
      </c>
      <c r="DY47" s="27">
        <v>5.29</v>
      </c>
      <c r="DZ47" s="37">
        <f t="shared" si="173"/>
        <v>0</v>
      </c>
      <c r="EA47" s="53"/>
      <c r="EB47" s="110">
        <f t="shared" si="200"/>
        <v>0</v>
      </c>
      <c r="EC47" s="128"/>
      <c r="ED47" s="124">
        <f t="shared" si="17"/>
        <v>0</v>
      </c>
      <c r="EE47" s="27">
        <v>5.29</v>
      </c>
      <c r="EF47" s="37">
        <f t="shared" si="174"/>
        <v>0</v>
      </c>
      <c r="EG47" s="53"/>
      <c r="EH47" s="110">
        <f t="shared" si="201"/>
        <v>0</v>
      </c>
      <c r="EI47" s="128"/>
      <c r="EJ47" s="124">
        <f t="shared" si="18"/>
        <v>0</v>
      </c>
      <c r="EK47" s="27">
        <v>5.29</v>
      </c>
      <c r="EL47" s="37">
        <f t="shared" si="175"/>
        <v>0</v>
      </c>
      <c r="EM47" s="53"/>
      <c r="EN47" s="110">
        <f t="shared" si="202"/>
        <v>0</v>
      </c>
      <c r="EO47" s="128"/>
      <c r="EP47" s="124">
        <f t="shared" si="125"/>
        <v>0</v>
      </c>
      <c r="EQ47" s="27">
        <v>5.38</v>
      </c>
      <c r="ER47" s="37">
        <f t="shared" si="176"/>
        <v>0</v>
      </c>
      <c r="ES47" s="53"/>
      <c r="ET47" s="110">
        <f t="shared" si="203"/>
        <v>0</v>
      </c>
      <c r="EU47" s="128"/>
      <c r="EV47" s="124">
        <f t="shared" si="127"/>
        <v>0</v>
      </c>
      <c r="EW47" s="27">
        <v>5.38</v>
      </c>
      <c r="EX47" s="37">
        <f t="shared" si="177"/>
        <v>0</v>
      </c>
      <c r="EY47" s="53"/>
      <c r="EZ47" s="110">
        <f t="shared" si="204"/>
        <v>0</v>
      </c>
      <c r="FA47" s="128"/>
      <c r="FB47" s="124">
        <f t="shared" si="129"/>
        <v>0</v>
      </c>
      <c r="FC47" s="27">
        <v>5.38</v>
      </c>
      <c r="FD47" s="37">
        <f t="shared" si="178"/>
        <v>0</v>
      </c>
      <c r="FE47" s="53"/>
      <c r="FF47" s="110">
        <f t="shared" si="205"/>
        <v>0</v>
      </c>
      <c r="FG47" s="128"/>
      <c r="FH47" s="124">
        <f t="shared" si="131"/>
        <v>0</v>
      </c>
      <c r="FI47" s="27">
        <v>5.38</v>
      </c>
      <c r="FJ47" s="37">
        <f t="shared" si="179"/>
        <v>0</v>
      </c>
      <c r="FK47" s="53"/>
      <c r="FL47" s="110">
        <f t="shared" si="206"/>
        <v>0</v>
      </c>
      <c r="FM47" s="128"/>
      <c r="FN47" s="124">
        <f t="shared" si="133"/>
        <v>0</v>
      </c>
      <c r="FO47" s="27">
        <v>5.38</v>
      </c>
      <c r="FP47" s="37">
        <f t="shared" si="180"/>
        <v>0</v>
      </c>
      <c r="FQ47" s="53"/>
      <c r="FR47" s="110">
        <f t="shared" si="207"/>
        <v>0</v>
      </c>
      <c r="FS47" s="128"/>
      <c r="FT47" s="124">
        <f t="shared" si="135"/>
        <v>0</v>
      </c>
      <c r="FU47" s="27">
        <v>5.38</v>
      </c>
      <c r="FV47" s="37">
        <f t="shared" si="181"/>
        <v>0</v>
      </c>
      <c r="FW47" s="53"/>
      <c r="FX47" s="110">
        <f t="shared" si="208"/>
        <v>0</v>
      </c>
      <c r="FY47" s="128"/>
      <c r="FZ47" s="124">
        <f t="shared" si="137"/>
        <v>0</v>
      </c>
      <c r="GA47" s="27">
        <v>5.56</v>
      </c>
      <c r="GB47" s="37">
        <f t="shared" si="182"/>
        <v>0</v>
      </c>
      <c r="GC47" s="53"/>
      <c r="GD47" s="110">
        <f t="shared" si="209"/>
        <v>0</v>
      </c>
      <c r="GE47" s="128"/>
      <c r="GF47" s="124">
        <f t="shared" si="139"/>
        <v>0</v>
      </c>
      <c r="GG47" s="27">
        <v>5.56</v>
      </c>
      <c r="GH47" s="37">
        <f t="shared" si="183"/>
        <v>0</v>
      </c>
      <c r="GI47" s="53"/>
      <c r="GJ47" s="110">
        <f t="shared" si="210"/>
        <v>0</v>
      </c>
      <c r="GK47" s="128"/>
      <c r="GL47" s="124">
        <f t="shared" ref="GL47:GL85" si="214">GK47-GE47</f>
        <v>0</v>
      </c>
      <c r="GM47" s="27">
        <v>5.56</v>
      </c>
      <c r="GN47" s="37">
        <f t="shared" si="184"/>
        <v>0</v>
      </c>
      <c r="GO47" s="53"/>
      <c r="GP47" s="110">
        <f t="shared" si="211"/>
        <v>0</v>
      </c>
      <c r="GQ47" s="128"/>
      <c r="GR47" s="124">
        <f t="shared" ref="GR47:GR85" si="215">GQ47-GK47</f>
        <v>0</v>
      </c>
      <c r="GS47" s="27">
        <v>5.56</v>
      </c>
      <c r="GT47" s="37">
        <f t="shared" ref="GT47:GT69" si="216">GS47*GR47</f>
        <v>0</v>
      </c>
      <c r="GU47" s="53"/>
      <c r="GV47" s="110">
        <f t="shared" si="212"/>
        <v>0</v>
      </c>
    </row>
    <row r="48" spans="1:204" ht="15.6" customHeight="1" x14ac:dyDescent="0.25">
      <c r="A48" s="99"/>
      <c r="B48" s="28">
        <v>67</v>
      </c>
      <c r="C48" s="8"/>
      <c r="D48" s="9"/>
      <c r="E48" s="10"/>
      <c r="F48" s="10"/>
      <c r="G48" s="10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8"/>
      <c r="Y48" s="8"/>
      <c r="Z48" s="9"/>
      <c r="AA48" s="9"/>
      <c r="AB48" s="8"/>
      <c r="AC48" s="14"/>
      <c r="AD48" s="8"/>
      <c r="AE48" s="49"/>
      <c r="AF48" s="36">
        <f t="shared" si="0"/>
        <v>0</v>
      </c>
      <c r="AG48" s="27">
        <v>4.8099999999999996</v>
      </c>
      <c r="AH48" s="37">
        <f t="shared" si="38"/>
        <v>0</v>
      </c>
      <c r="AI48" s="53"/>
      <c r="AJ48" s="37">
        <f t="shared" si="39"/>
        <v>0</v>
      </c>
      <c r="AK48" s="49"/>
      <c r="AL48" s="36">
        <f t="shared" si="1"/>
        <v>0</v>
      </c>
      <c r="AM48" s="27">
        <v>5.04</v>
      </c>
      <c r="AN48" s="37">
        <f t="shared" si="40"/>
        <v>0</v>
      </c>
      <c r="AO48" s="53"/>
      <c r="AP48" s="59">
        <f t="shared" si="41"/>
        <v>0</v>
      </c>
      <c r="AQ48" s="49"/>
      <c r="AR48" s="36">
        <f t="shared" si="2"/>
        <v>0</v>
      </c>
      <c r="AS48" s="27">
        <v>5.04</v>
      </c>
      <c r="AT48" s="37">
        <f t="shared" si="42"/>
        <v>0</v>
      </c>
      <c r="AU48" s="53"/>
      <c r="AV48" s="59">
        <f t="shared" si="186"/>
        <v>0</v>
      </c>
      <c r="AW48" s="49"/>
      <c r="AX48" s="36">
        <f t="shared" si="3"/>
        <v>0</v>
      </c>
      <c r="AY48" s="27">
        <v>5.04</v>
      </c>
      <c r="AZ48" s="37">
        <f t="shared" si="109"/>
        <v>0</v>
      </c>
      <c r="BA48" s="53"/>
      <c r="BB48" s="121">
        <f t="shared" si="187"/>
        <v>0</v>
      </c>
      <c r="BC48" s="128"/>
      <c r="BD48" s="124">
        <f t="shared" si="4"/>
        <v>0</v>
      </c>
      <c r="BE48" s="27">
        <v>5.04</v>
      </c>
      <c r="BF48" s="37">
        <f t="shared" si="110"/>
        <v>0</v>
      </c>
      <c r="BG48" s="53"/>
      <c r="BH48" s="121">
        <f t="shared" si="188"/>
        <v>0</v>
      </c>
      <c r="BI48" s="128"/>
      <c r="BJ48" s="124">
        <f t="shared" si="5"/>
        <v>0</v>
      </c>
      <c r="BK48" s="27">
        <v>5.04</v>
      </c>
      <c r="BL48" s="37">
        <f t="shared" si="111"/>
        <v>0</v>
      </c>
      <c r="BM48" s="53"/>
      <c r="BN48" s="110">
        <f t="shared" si="189"/>
        <v>0</v>
      </c>
      <c r="BO48" s="128"/>
      <c r="BP48" s="124">
        <f t="shared" si="6"/>
        <v>0</v>
      </c>
      <c r="BQ48" s="27">
        <v>5.04</v>
      </c>
      <c r="BR48" s="37">
        <f t="shared" si="112"/>
        <v>0</v>
      </c>
      <c r="BS48" s="53"/>
      <c r="BT48" s="110">
        <f t="shared" si="190"/>
        <v>0</v>
      </c>
      <c r="BU48" s="128"/>
      <c r="BV48" s="124">
        <f t="shared" si="7"/>
        <v>0</v>
      </c>
      <c r="BW48" s="27">
        <v>5.04</v>
      </c>
      <c r="BX48" s="37">
        <f t="shared" si="113"/>
        <v>0</v>
      </c>
      <c r="BY48" s="53"/>
      <c r="BZ48" s="110">
        <f t="shared" si="191"/>
        <v>0</v>
      </c>
      <c r="CA48" s="128"/>
      <c r="CB48" s="124">
        <f t="shared" si="8"/>
        <v>0</v>
      </c>
      <c r="CC48" s="27">
        <v>5.04</v>
      </c>
      <c r="CD48" s="37">
        <f t="shared" si="114"/>
        <v>0</v>
      </c>
      <c r="CE48" s="53"/>
      <c r="CF48" s="110">
        <f t="shared" si="192"/>
        <v>0</v>
      </c>
      <c r="CG48" s="128"/>
      <c r="CH48" s="124">
        <f t="shared" si="9"/>
        <v>0</v>
      </c>
      <c r="CI48" s="27">
        <v>5.04</v>
      </c>
      <c r="CJ48" s="37">
        <f t="shared" si="115"/>
        <v>0</v>
      </c>
      <c r="CK48" s="53"/>
      <c r="CL48" s="110">
        <f t="shared" si="193"/>
        <v>0</v>
      </c>
      <c r="CM48" s="128"/>
      <c r="CN48" s="124">
        <f t="shared" si="10"/>
        <v>0</v>
      </c>
      <c r="CO48" s="27">
        <v>5.04</v>
      </c>
      <c r="CP48" s="37">
        <f t="shared" si="116"/>
        <v>0</v>
      </c>
      <c r="CQ48" s="53"/>
      <c r="CR48" s="110">
        <f t="shared" si="194"/>
        <v>0</v>
      </c>
      <c r="CS48" s="128"/>
      <c r="CT48" s="124">
        <f t="shared" si="11"/>
        <v>0</v>
      </c>
      <c r="CU48" s="27">
        <v>5.04</v>
      </c>
      <c r="CV48" s="37">
        <f t="shared" si="146"/>
        <v>0</v>
      </c>
      <c r="CW48" s="53"/>
      <c r="CX48" s="110">
        <f t="shared" si="195"/>
        <v>0</v>
      </c>
      <c r="CY48" s="128"/>
      <c r="CZ48" s="124">
        <f t="shared" si="12"/>
        <v>0</v>
      </c>
      <c r="DA48" s="27">
        <v>5.04</v>
      </c>
      <c r="DB48" s="37">
        <f t="shared" si="147"/>
        <v>0</v>
      </c>
      <c r="DC48" s="53"/>
      <c r="DD48" s="110">
        <f t="shared" si="196"/>
        <v>0</v>
      </c>
      <c r="DE48" s="128"/>
      <c r="DF48" s="124">
        <f t="shared" si="13"/>
        <v>0</v>
      </c>
      <c r="DG48" s="27">
        <v>5.29</v>
      </c>
      <c r="DH48" s="37">
        <f t="shared" si="170"/>
        <v>0</v>
      </c>
      <c r="DI48" s="53"/>
      <c r="DJ48" s="110">
        <f t="shared" si="197"/>
        <v>0</v>
      </c>
      <c r="DK48" s="128"/>
      <c r="DL48" s="124">
        <f t="shared" si="14"/>
        <v>0</v>
      </c>
      <c r="DM48" s="27">
        <v>5.29</v>
      </c>
      <c r="DN48" s="37">
        <f t="shared" si="171"/>
        <v>0</v>
      </c>
      <c r="DO48" s="53"/>
      <c r="DP48" s="110">
        <f t="shared" si="198"/>
        <v>0</v>
      </c>
      <c r="DQ48" s="128"/>
      <c r="DR48" s="124">
        <f t="shared" si="15"/>
        <v>0</v>
      </c>
      <c r="DS48" s="27">
        <v>5.29</v>
      </c>
      <c r="DT48" s="37">
        <f t="shared" si="172"/>
        <v>0</v>
      </c>
      <c r="DU48" s="53"/>
      <c r="DV48" s="110">
        <f t="shared" si="199"/>
        <v>0</v>
      </c>
      <c r="DW48" s="128"/>
      <c r="DX48" s="124">
        <f t="shared" si="16"/>
        <v>0</v>
      </c>
      <c r="DY48" s="27">
        <v>5.29</v>
      </c>
      <c r="DZ48" s="37">
        <f t="shared" si="173"/>
        <v>0</v>
      </c>
      <c r="EA48" s="53"/>
      <c r="EB48" s="110">
        <f t="shared" si="200"/>
        <v>0</v>
      </c>
      <c r="EC48" s="128"/>
      <c r="ED48" s="124">
        <f t="shared" si="17"/>
        <v>0</v>
      </c>
      <c r="EE48" s="27">
        <v>5.29</v>
      </c>
      <c r="EF48" s="37">
        <f t="shared" si="174"/>
        <v>0</v>
      </c>
      <c r="EG48" s="53"/>
      <c r="EH48" s="110">
        <f t="shared" si="201"/>
        <v>0</v>
      </c>
      <c r="EI48" s="128"/>
      <c r="EJ48" s="124">
        <f t="shared" si="18"/>
        <v>0</v>
      </c>
      <c r="EK48" s="27">
        <v>5.29</v>
      </c>
      <c r="EL48" s="37">
        <f t="shared" si="175"/>
        <v>0</v>
      </c>
      <c r="EM48" s="53"/>
      <c r="EN48" s="110">
        <f t="shared" si="202"/>
        <v>0</v>
      </c>
      <c r="EO48" s="128"/>
      <c r="EP48" s="124">
        <f t="shared" si="125"/>
        <v>0</v>
      </c>
      <c r="EQ48" s="27">
        <v>5.38</v>
      </c>
      <c r="ER48" s="37">
        <f t="shared" si="176"/>
        <v>0</v>
      </c>
      <c r="ES48" s="53"/>
      <c r="ET48" s="110">
        <f t="shared" si="203"/>
        <v>0</v>
      </c>
      <c r="EU48" s="128"/>
      <c r="EV48" s="124">
        <f t="shared" si="127"/>
        <v>0</v>
      </c>
      <c r="EW48" s="27">
        <v>5.38</v>
      </c>
      <c r="EX48" s="37">
        <f t="shared" si="177"/>
        <v>0</v>
      </c>
      <c r="EY48" s="53"/>
      <c r="EZ48" s="110">
        <f t="shared" si="204"/>
        <v>0</v>
      </c>
      <c r="FA48" s="128"/>
      <c r="FB48" s="124">
        <f t="shared" si="129"/>
        <v>0</v>
      </c>
      <c r="FC48" s="27">
        <v>5.38</v>
      </c>
      <c r="FD48" s="37">
        <f t="shared" si="178"/>
        <v>0</v>
      </c>
      <c r="FE48" s="53"/>
      <c r="FF48" s="110">
        <f t="shared" si="205"/>
        <v>0</v>
      </c>
      <c r="FG48" s="128"/>
      <c r="FH48" s="124">
        <f t="shared" si="131"/>
        <v>0</v>
      </c>
      <c r="FI48" s="27">
        <v>5.38</v>
      </c>
      <c r="FJ48" s="37">
        <f t="shared" si="179"/>
        <v>0</v>
      </c>
      <c r="FK48" s="53"/>
      <c r="FL48" s="110">
        <f t="shared" si="206"/>
        <v>0</v>
      </c>
      <c r="FM48" s="128"/>
      <c r="FN48" s="124">
        <f t="shared" si="133"/>
        <v>0</v>
      </c>
      <c r="FO48" s="27">
        <v>5.38</v>
      </c>
      <c r="FP48" s="37">
        <f t="shared" si="180"/>
        <v>0</v>
      </c>
      <c r="FQ48" s="53"/>
      <c r="FR48" s="110">
        <f t="shared" si="207"/>
        <v>0</v>
      </c>
      <c r="FS48" s="128"/>
      <c r="FT48" s="124">
        <f t="shared" si="135"/>
        <v>0</v>
      </c>
      <c r="FU48" s="27">
        <v>5.38</v>
      </c>
      <c r="FV48" s="37">
        <f t="shared" si="181"/>
        <v>0</v>
      </c>
      <c r="FW48" s="53"/>
      <c r="FX48" s="110">
        <f t="shared" si="208"/>
        <v>0</v>
      </c>
      <c r="FY48" s="128"/>
      <c r="FZ48" s="124">
        <f t="shared" si="137"/>
        <v>0</v>
      </c>
      <c r="GA48" s="27">
        <v>5.56</v>
      </c>
      <c r="GB48" s="37">
        <f t="shared" si="182"/>
        <v>0</v>
      </c>
      <c r="GC48" s="53"/>
      <c r="GD48" s="110">
        <f t="shared" si="209"/>
        <v>0</v>
      </c>
      <c r="GE48" s="128"/>
      <c r="GF48" s="124">
        <f t="shared" si="139"/>
        <v>0</v>
      </c>
      <c r="GG48" s="27">
        <v>5.56</v>
      </c>
      <c r="GH48" s="37">
        <f t="shared" si="183"/>
        <v>0</v>
      </c>
      <c r="GI48" s="53"/>
      <c r="GJ48" s="110">
        <f t="shared" si="210"/>
        <v>0</v>
      </c>
      <c r="GK48" s="128"/>
      <c r="GL48" s="124">
        <f t="shared" si="214"/>
        <v>0</v>
      </c>
      <c r="GM48" s="27">
        <v>5.56</v>
      </c>
      <c r="GN48" s="37">
        <f t="shared" si="184"/>
        <v>0</v>
      </c>
      <c r="GO48" s="53"/>
      <c r="GP48" s="110">
        <f t="shared" si="211"/>
        <v>0</v>
      </c>
      <c r="GQ48" s="128"/>
      <c r="GR48" s="124">
        <f t="shared" si="215"/>
        <v>0</v>
      </c>
      <c r="GS48" s="27">
        <v>5.56</v>
      </c>
      <c r="GT48" s="37">
        <f t="shared" si="216"/>
        <v>0</v>
      </c>
      <c r="GU48" s="53"/>
      <c r="GV48" s="110">
        <f t="shared" si="212"/>
        <v>0</v>
      </c>
    </row>
    <row r="49" spans="1:204" s="107" customFormat="1" ht="15.6" customHeight="1" x14ac:dyDescent="0.25">
      <c r="A49" s="97" t="s">
        <v>78</v>
      </c>
      <c r="B49" s="5">
        <v>68</v>
      </c>
      <c r="C49" s="23">
        <v>2893.14</v>
      </c>
      <c r="D49" s="2">
        <v>86</v>
      </c>
      <c r="E49" s="2">
        <v>90</v>
      </c>
      <c r="F49" s="2">
        <v>102</v>
      </c>
      <c r="G49" s="2">
        <v>105</v>
      </c>
      <c r="H49" s="2">
        <v>105</v>
      </c>
      <c r="I49" s="2">
        <v>105</v>
      </c>
      <c r="J49" s="2">
        <v>235</v>
      </c>
      <c r="K49" s="2">
        <v>237</v>
      </c>
      <c r="L49" s="2">
        <v>253</v>
      </c>
      <c r="M49" s="2">
        <v>322</v>
      </c>
      <c r="N49" s="2">
        <v>451</v>
      </c>
      <c r="O49" s="2">
        <v>844</v>
      </c>
      <c r="P49" s="2">
        <v>1109</v>
      </c>
      <c r="Q49" s="2">
        <v>1229</v>
      </c>
      <c r="R49" s="2">
        <v>1268</v>
      </c>
      <c r="S49" s="2">
        <v>1279</v>
      </c>
      <c r="T49" s="2">
        <v>1279</v>
      </c>
      <c r="U49" s="2">
        <v>1279</v>
      </c>
      <c r="V49" s="2">
        <v>1279</v>
      </c>
      <c r="W49" s="2">
        <v>1292</v>
      </c>
      <c r="X49" s="2">
        <v>1323</v>
      </c>
      <c r="Y49" s="2">
        <v>1503</v>
      </c>
      <c r="Z49" s="20">
        <f>Y49-X49</f>
        <v>180</v>
      </c>
      <c r="AA49" s="21">
        <v>4.8099999999999996</v>
      </c>
      <c r="AB49" s="22">
        <f t="shared" si="37"/>
        <v>865.8</v>
      </c>
      <c r="AC49" s="25">
        <v>1000</v>
      </c>
      <c r="AD49" s="23">
        <f>C49+AC49-AB49</f>
        <v>3027.34</v>
      </c>
      <c r="AE49" s="49">
        <v>1827</v>
      </c>
      <c r="AF49" s="36">
        <f t="shared" si="0"/>
        <v>324</v>
      </c>
      <c r="AG49" s="27">
        <v>4.8099999999999996</v>
      </c>
      <c r="AH49" s="37">
        <f t="shared" si="38"/>
        <v>1558.4399999999998</v>
      </c>
      <c r="AI49" s="53"/>
      <c r="AJ49" s="37">
        <f t="shared" si="39"/>
        <v>1468.9000000000003</v>
      </c>
      <c r="AK49" s="49">
        <v>1897</v>
      </c>
      <c r="AL49" s="36">
        <f t="shared" si="1"/>
        <v>70</v>
      </c>
      <c r="AM49" s="27">
        <v>5.04</v>
      </c>
      <c r="AN49" s="37">
        <f t="shared" si="40"/>
        <v>352.8</v>
      </c>
      <c r="AO49" s="53"/>
      <c r="AP49" s="59">
        <f t="shared" si="41"/>
        <v>1116.1000000000004</v>
      </c>
      <c r="AQ49" s="49">
        <v>2652.09</v>
      </c>
      <c r="AR49" s="36">
        <f t="shared" si="2"/>
        <v>755.09000000000015</v>
      </c>
      <c r="AS49" s="27">
        <v>5.04</v>
      </c>
      <c r="AT49" s="37">
        <f t="shared" si="42"/>
        <v>3805.6536000000006</v>
      </c>
      <c r="AU49" s="53"/>
      <c r="AV49" s="57">
        <f t="shared" si="186"/>
        <v>-2689.5536000000002</v>
      </c>
      <c r="AW49" s="49">
        <v>2752</v>
      </c>
      <c r="AX49" s="36">
        <f t="shared" si="3"/>
        <v>99.909999999999854</v>
      </c>
      <c r="AY49" s="27">
        <v>5.04</v>
      </c>
      <c r="AZ49" s="37">
        <f t="shared" si="109"/>
        <v>503.54639999999927</v>
      </c>
      <c r="BA49" s="53"/>
      <c r="BB49" s="119">
        <f t="shared" si="187"/>
        <v>-3193.0999999999995</v>
      </c>
      <c r="BC49" s="129">
        <v>2825</v>
      </c>
      <c r="BD49" s="126">
        <f t="shared" si="4"/>
        <v>73</v>
      </c>
      <c r="BE49" s="27">
        <v>5.04</v>
      </c>
      <c r="BF49" s="37">
        <f t="shared" si="110"/>
        <v>367.92</v>
      </c>
      <c r="BG49" s="53"/>
      <c r="BH49" s="119">
        <f t="shared" si="188"/>
        <v>-3561.0199999999995</v>
      </c>
      <c r="BI49" s="129">
        <v>2841</v>
      </c>
      <c r="BJ49" s="125">
        <f t="shared" si="5"/>
        <v>16</v>
      </c>
      <c r="BK49" s="68">
        <v>5.04</v>
      </c>
      <c r="BL49" s="57">
        <f t="shared" si="111"/>
        <v>80.64</v>
      </c>
      <c r="BM49" s="69"/>
      <c r="BN49" s="57">
        <f t="shared" si="189"/>
        <v>-3641.6599999999994</v>
      </c>
      <c r="BO49" s="129">
        <v>2841</v>
      </c>
      <c r="BP49" s="125">
        <f t="shared" si="6"/>
        <v>0</v>
      </c>
      <c r="BQ49" s="68">
        <v>5.04</v>
      </c>
      <c r="BR49" s="57">
        <f t="shared" si="112"/>
        <v>0</v>
      </c>
      <c r="BS49" s="69"/>
      <c r="BT49" s="57">
        <f t="shared" si="190"/>
        <v>-3641.6599999999994</v>
      </c>
      <c r="BU49" s="129">
        <v>2841</v>
      </c>
      <c r="BV49" s="125">
        <f t="shared" si="7"/>
        <v>0</v>
      </c>
      <c r="BW49" s="68">
        <v>5.04</v>
      </c>
      <c r="BX49" s="57">
        <f t="shared" si="113"/>
        <v>0</v>
      </c>
      <c r="BY49" s="69"/>
      <c r="BZ49" s="57">
        <f t="shared" si="191"/>
        <v>-3641.6599999999994</v>
      </c>
      <c r="CA49" s="129">
        <v>2841</v>
      </c>
      <c r="CB49" s="125">
        <f t="shared" si="8"/>
        <v>0</v>
      </c>
      <c r="CC49" s="68">
        <v>5.04</v>
      </c>
      <c r="CD49" s="57">
        <f t="shared" si="114"/>
        <v>0</v>
      </c>
      <c r="CE49" s="69"/>
      <c r="CF49" s="57">
        <f t="shared" si="192"/>
        <v>-3641.6599999999994</v>
      </c>
      <c r="CG49" s="130">
        <v>2842</v>
      </c>
      <c r="CH49" s="126">
        <f t="shared" si="9"/>
        <v>1</v>
      </c>
      <c r="CI49" s="18">
        <v>5.04</v>
      </c>
      <c r="CJ49" s="59">
        <f t="shared" si="115"/>
        <v>5.04</v>
      </c>
      <c r="CK49" s="105"/>
      <c r="CL49" s="57">
        <f t="shared" si="193"/>
        <v>-3646.6999999999994</v>
      </c>
      <c r="CM49" s="130">
        <v>2842</v>
      </c>
      <c r="CN49" s="126">
        <f t="shared" si="10"/>
        <v>0</v>
      </c>
      <c r="CO49" s="18">
        <v>5.04</v>
      </c>
      <c r="CP49" s="59">
        <f t="shared" si="116"/>
        <v>0</v>
      </c>
      <c r="CQ49" s="105"/>
      <c r="CR49" s="57">
        <f t="shared" si="194"/>
        <v>-3646.6999999999994</v>
      </c>
      <c r="CS49" s="130">
        <v>2922</v>
      </c>
      <c r="CT49" s="125">
        <f t="shared" si="11"/>
        <v>80</v>
      </c>
      <c r="CU49" s="68">
        <v>5.04</v>
      </c>
      <c r="CV49" s="57">
        <f t="shared" si="146"/>
        <v>403.2</v>
      </c>
      <c r="CW49" s="69">
        <v>1000</v>
      </c>
      <c r="CX49" s="57">
        <f t="shared" si="195"/>
        <v>-3049.8999999999996</v>
      </c>
      <c r="CY49" s="130">
        <v>3302</v>
      </c>
      <c r="CZ49" s="126">
        <f t="shared" si="12"/>
        <v>380</v>
      </c>
      <c r="DA49" s="18">
        <v>5.04</v>
      </c>
      <c r="DB49" s="59">
        <f t="shared" si="147"/>
        <v>1915.2</v>
      </c>
      <c r="DC49" s="105">
        <v>5000</v>
      </c>
      <c r="DD49" s="110">
        <f t="shared" si="196"/>
        <v>34.900000000000546</v>
      </c>
      <c r="DE49" s="130">
        <v>3622</v>
      </c>
      <c r="DF49" s="126">
        <f t="shared" si="13"/>
        <v>320</v>
      </c>
      <c r="DG49" s="27">
        <v>5.29</v>
      </c>
      <c r="DH49" s="59">
        <f t="shared" si="170"/>
        <v>1692.8</v>
      </c>
      <c r="DI49" s="105">
        <v>2000</v>
      </c>
      <c r="DJ49" s="110">
        <f t="shared" si="197"/>
        <v>342.10000000000059</v>
      </c>
      <c r="DK49" s="130">
        <v>4031</v>
      </c>
      <c r="DL49" s="126">
        <f t="shared" si="14"/>
        <v>409</v>
      </c>
      <c r="DM49" s="27">
        <v>5.29</v>
      </c>
      <c r="DN49" s="59">
        <f t="shared" si="171"/>
        <v>2163.61</v>
      </c>
      <c r="DO49" s="105">
        <v>3000</v>
      </c>
      <c r="DP49" s="110">
        <f t="shared" si="198"/>
        <v>1178.4900000000005</v>
      </c>
      <c r="DQ49" s="130">
        <v>4145</v>
      </c>
      <c r="DR49" s="126">
        <f t="shared" si="15"/>
        <v>114</v>
      </c>
      <c r="DS49" s="27">
        <v>5.29</v>
      </c>
      <c r="DT49" s="59">
        <f t="shared" si="172"/>
        <v>603.06000000000006</v>
      </c>
      <c r="DU49" s="105"/>
      <c r="DV49" s="110">
        <f t="shared" si="199"/>
        <v>575.4300000000004</v>
      </c>
      <c r="DW49" s="130">
        <v>4201</v>
      </c>
      <c r="DX49" s="126">
        <f t="shared" si="16"/>
        <v>56</v>
      </c>
      <c r="DY49" s="27">
        <v>5.29</v>
      </c>
      <c r="DZ49" s="59">
        <f t="shared" si="173"/>
        <v>296.24</v>
      </c>
      <c r="EA49" s="105">
        <v>3000</v>
      </c>
      <c r="EB49" s="110">
        <f t="shared" si="200"/>
        <v>3279.1900000000005</v>
      </c>
      <c r="EC49" s="130">
        <v>4233</v>
      </c>
      <c r="ED49" s="126">
        <f t="shared" si="17"/>
        <v>32</v>
      </c>
      <c r="EE49" s="27">
        <v>5.29</v>
      </c>
      <c r="EF49" s="59">
        <f t="shared" si="174"/>
        <v>169.28</v>
      </c>
      <c r="EG49" s="105"/>
      <c r="EH49" s="110">
        <f t="shared" si="201"/>
        <v>3109.9100000000003</v>
      </c>
      <c r="EI49" s="130">
        <v>4233</v>
      </c>
      <c r="EJ49" s="126">
        <f t="shared" si="18"/>
        <v>0</v>
      </c>
      <c r="EK49" s="27">
        <v>5.29</v>
      </c>
      <c r="EL49" s="59">
        <f t="shared" si="175"/>
        <v>0</v>
      </c>
      <c r="EM49" s="105"/>
      <c r="EN49" s="110">
        <f t="shared" si="202"/>
        <v>3109.9100000000003</v>
      </c>
      <c r="EO49" s="130">
        <v>4233</v>
      </c>
      <c r="EP49" s="126">
        <f t="shared" si="125"/>
        <v>0</v>
      </c>
      <c r="EQ49" s="27">
        <v>5.38</v>
      </c>
      <c r="ER49" s="59">
        <f t="shared" si="176"/>
        <v>0</v>
      </c>
      <c r="ES49" s="105"/>
      <c r="ET49" s="110">
        <f t="shared" si="203"/>
        <v>3109.9100000000003</v>
      </c>
      <c r="EU49" s="130">
        <v>4233</v>
      </c>
      <c r="EV49" s="126">
        <f t="shared" si="127"/>
        <v>0</v>
      </c>
      <c r="EW49" s="27">
        <v>5.38</v>
      </c>
      <c r="EX49" s="59">
        <f t="shared" si="177"/>
        <v>0</v>
      </c>
      <c r="EY49" s="105"/>
      <c r="EZ49" s="110">
        <f t="shared" si="204"/>
        <v>3109.9100000000003</v>
      </c>
      <c r="FA49" s="130">
        <v>4233</v>
      </c>
      <c r="FB49" s="126">
        <f t="shared" si="129"/>
        <v>0</v>
      </c>
      <c r="FC49" s="27">
        <v>5.38</v>
      </c>
      <c r="FD49" s="59">
        <f t="shared" si="178"/>
        <v>0</v>
      </c>
      <c r="FE49" s="105"/>
      <c r="FF49" s="110">
        <f t="shared" si="205"/>
        <v>3109.9100000000003</v>
      </c>
      <c r="FG49" s="130">
        <v>4233</v>
      </c>
      <c r="FH49" s="126">
        <f t="shared" si="131"/>
        <v>0</v>
      </c>
      <c r="FI49" s="27">
        <v>5.38</v>
      </c>
      <c r="FJ49" s="59">
        <f t="shared" si="179"/>
        <v>0</v>
      </c>
      <c r="FK49" s="105"/>
      <c r="FL49" s="110">
        <f t="shared" si="206"/>
        <v>3109.9100000000003</v>
      </c>
      <c r="FM49" s="130">
        <v>4323</v>
      </c>
      <c r="FN49" s="126">
        <f t="shared" si="133"/>
        <v>90</v>
      </c>
      <c r="FO49" s="27">
        <v>5.38</v>
      </c>
      <c r="FP49" s="59">
        <f t="shared" si="180"/>
        <v>484.2</v>
      </c>
      <c r="FQ49" s="105">
        <v>1000</v>
      </c>
      <c r="FR49" s="110">
        <f t="shared" si="207"/>
        <v>3625.71</v>
      </c>
      <c r="FS49" s="130">
        <v>4609</v>
      </c>
      <c r="FT49" s="126">
        <f t="shared" si="135"/>
        <v>286</v>
      </c>
      <c r="FU49" s="27">
        <v>5.38</v>
      </c>
      <c r="FV49" s="59">
        <f t="shared" si="181"/>
        <v>1538.68</v>
      </c>
      <c r="FW49" s="105">
        <v>1000</v>
      </c>
      <c r="FX49" s="110">
        <f t="shared" si="208"/>
        <v>3087.0299999999997</v>
      </c>
      <c r="FY49" s="130">
        <v>4814</v>
      </c>
      <c r="FZ49" s="126">
        <f t="shared" si="137"/>
        <v>205</v>
      </c>
      <c r="GA49" s="27">
        <v>5.56</v>
      </c>
      <c r="GB49" s="59">
        <f t="shared" si="182"/>
        <v>1139.8</v>
      </c>
      <c r="GC49" s="105"/>
      <c r="GD49" s="110">
        <f t="shared" si="209"/>
        <v>1947.2299999999998</v>
      </c>
      <c r="GE49" s="130">
        <v>4928</v>
      </c>
      <c r="GF49" s="126">
        <f t="shared" si="139"/>
        <v>114</v>
      </c>
      <c r="GG49" s="27">
        <v>5.56</v>
      </c>
      <c r="GH49" s="59">
        <f t="shared" si="183"/>
        <v>633.83999999999992</v>
      </c>
      <c r="GI49" s="105"/>
      <c r="GJ49" s="110">
        <f t="shared" si="210"/>
        <v>1313.3899999999999</v>
      </c>
      <c r="GK49" s="130">
        <v>5028</v>
      </c>
      <c r="GL49" s="126">
        <f t="shared" si="214"/>
        <v>100</v>
      </c>
      <c r="GM49" s="27">
        <v>5.56</v>
      </c>
      <c r="GN49" s="59">
        <f t="shared" si="184"/>
        <v>556</v>
      </c>
      <c r="GO49" s="105"/>
      <c r="GP49" s="110">
        <f t="shared" si="211"/>
        <v>757.38999999999987</v>
      </c>
      <c r="GQ49" s="130">
        <v>5090</v>
      </c>
      <c r="GR49" s="126">
        <f t="shared" si="215"/>
        <v>62</v>
      </c>
      <c r="GS49" s="27">
        <v>5.56</v>
      </c>
      <c r="GT49" s="59">
        <f t="shared" si="216"/>
        <v>344.71999999999997</v>
      </c>
      <c r="GU49" s="105"/>
      <c r="GV49" s="110">
        <f t="shared" si="212"/>
        <v>412.6699999999999</v>
      </c>
    </row>
    <row r="50" spans="1:204" ht="15.6" customHeight="1" x14ac:dyDescent="0.25">
      <c r="A50" s="99"/>
      <c r="B50" s="28">
        <v>70</v>
      </c>
      <c r="C50" s="8"/>
      <c r="D50" s="9"/>
      <c r="E50" s="10"/>
      <c r="F50" s="10"/>
      <c r="G50" s="10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8"/>
      <c r="Y50" s="8"/>
      <c r="Z50" s="9"/>
      <c r="AA50" s="9"/>
      <c r="AB50" s="8"/>
      <c r="AC50" s="14"/>
      <c r="AD50" s="8"/>
      <c r="AE50" s="49"/>
      <c r="AF50" s="36">
        <f t="shared" si="0"/>
        <v>0</v>
      </c>
      <c r="AG50" s="27">
        <v>4.8099999999999996</v>
      </c>
      <c r="AH50" s="37">
        <f t="shared" si="38"/>
        <v>0</v>
      </c>
      <c r="AI50" s="53"/>
      <c r="AJ50" s="37">
        <f t="shared" si="39"/>
        <v>0</v>
      </c>
      <c r="AK50" s="49"/>
      <c r="AL50" s="36">
        <f t="shared" si="1"/>
        <v>0</v>
      </c>
      <c r="AM50" s="27">
        <v>5.04</v>
      </c>
      <c r="AN50" s="37">
        <f t="shared" si="40"/>
        <v>0</v>
      </c>
      <c r="AO50" s="53"/>
      <c r="AP50" s="59">
        <f t="shared" si="41"/>
        <v>0</v>
      </c>
      <c r="AQ50" s="49"/>
      <c r="AR50" s="36">
        <f t="shared" si="2"/>
        <v>0</v>
      </c>
      <c r="AS50" s="27">
        <v>5.04</v>
      </c>
      <c r="AT50" s="37">
        <f t="shared" si="42"/>
        <v>0</v>
      </c>
      <c r="AU50" s="53"/>
      <c r="AV50" s="59">
        <f t="shared" si="186"/>
        <v>0</v>
      </c>
      <c r="AW50" s="49"/>
      <c r="AX50" s="36">
        <f t="shared" si="3"/>
        <v>0</v>
      </c>
      <c r="AY50" s="27">
        <v>5.04</v>
      </c>
      <c r="AZ50" s="37">
        <f t="shared" si="109"/>
        <v>0</v>
      </c>
      <c r="BA50" s="53"/>
      <c r="BB50" s="121">
        <f t="shared" si="187"/>
        <v>0</v>
      </c>
      <c r="BC50" s="128"/>
      <c r="BD50" s="124">
        <f t="shared" si="4"/>
        <v>0</v>
      </c>
      <c r="BE50" s="27">
        <v>5.04</v>
      </c>
      <c r="BF50" s="37">
        <f t="shared" si="110"/>
        <v>0</v>
      </c>
      <c r="BG50" s="53"/>
      <c r="BH50" s="121">
        <f t="shared" si="188"/>
        <v>0</v>
      </c>
      <c r="BI50" s="128"/>
      <c r="BJ50" s="124">
        <f t="shared" si="5"/>
        <v>0</v>
      </c>
      <c r="BK50" s="27">
        <v>5.04</v>
      </c>
      <c r="BL50" s="37">
        <f t="shared" si="111"/>
        <v>0</v>
      </c>
      <c r="BM50" s="53"/>
      <c r="BN50" s="110">
        <f t="shared" si="189"/>
        <v>0</v>
      </c>
      <c r="BO50" s="128"/>
      <c r="BP50" s="124">
        <f t="shared" si="6"/>
        <v>0</v>
      </c>
      <c r="BQ50" s="27">
        <v>5.04</v>
      </c>
      <c r="BR50" s="37">
        <f t="shared" si="112"/>
        <v>0</v>
      </c>
      <c r="BS50" s="53"/>
      <c r="BT50" s="110">
        <f t="shared" si="190"/>
        <v>0</v>
      </c>
      <c r="BU50" s="128"/>
      <c r="BV50" s="124">
        <f t="shared" si="7"/>
        <v>0</v>
      </c>
      <c r="BW50" s="27">
        <v>5.04</v>
      </c>
      <c r="BX50" s="37">
        <f t="shared" si="113"/>
        <v>0</v>
      </c>
      <c r="BY50" s="53"/>
      <c r="BZ50" s="110">
        <f t="shared" si="191"/>
        <v>0</v>
      </c>
      <c r="CA50" s="128"/>
      <c r="CB50" s="124">
        <f t="shared" si="8"/>
        <v>0</v>
      </c>
      <c r="CC50" s="27">
        <v>5.04</v>
      </c>
      <c r="CD50" s="37">
        <f t="shared" si="114"/>
        <v>0</v>
      </c>
      <c r="CE50" s="53"/>
      <c r="CF50" s="110">
        <f t="shared" si="192"/>
        <v>0</v>
      </c>
      <c r="CG50" s="128"/>
      <c r="CH50" s="124">
        <f t="shared" si="9"/>
        <v>0</v>
      </c>
      <c r="CI50" s="27">
        <v>5.04</v>
      </c>
      <c r="CJ50" s="37">
        <f t="shared" si="115"/>
        <v>0</v>
      </c>
      <c r="CK50" s="53"/>
      <c r="CL50" s="110">
        <f t="shared" si="193"/>
        <v>0</v>
      </c>
      <c r="CM50" s="128"/>
      <c r="CN50" s="124">
        <f t="shared" si="10"/>
        <v>0</v>
      </c>
      <c r="CO50" s="27">
        <v>5.04</v>
      </c>
      <c r="CP50" s="37">
        <f t="shared" si="116"/>
        <v>0</v>
      </c>
      <c r="CQ50" s="53"/>
      <c r="CR50" s="110">
        <f t="shared" si="194"/>
        <v>0</v>
      </c>
      <c r="CS50" s="128"/>
      <c r="CT50" s="124">
        <f t="shared" si="11"/>
        <v>0</v>
      </c>
      <c r="CU50" s="27">
        <v>5.04</v>
      </c>
      <c r="CV50" s="37">
        <f t="shared" si="146"/>
        <v>0</v>
      </c>
      <c r="CW50" s="53"/>
      <c r="CX50" s="110">
        <f t="shared" si="195"/>
        <v>0</v>
      </c>
      <c r="CY50" s="128"/>
      <c r="CZ50" s="124">
        <f t="shared" si="12"/>
        <v>0</v>
      </c>
      <c r="DA50" s="27">
        <v>5.04</v>
      </c>
      <c r="DB50" s="37">
        <f t="shared" si="147"/>
        <v>0</v>
      </c>
      <c r="DC50" s="53"/>
      <c r="DD50" s="110">
        <f t="shared" si="196"/>
        <v>0</v>
      </c>
      <c r="DE50" s="128"/>
      <c r="DF50" s="124">
        <f t="shared" si="13"/>
        <v>0</v>
      </c>
      <c r="DG50" s="27">
        <v>5.29</v>
      </c>
      <c r="DH50" s="37">
        <f t="shared" si="170"/>
        <v>0</v>
      </c>
      <c r="DI50" s="53"/>
      <c r="DJ50" s="110">
        <f t="shared" si="197"/>
        <v>0</v>
      </c>
      <c r="DK50" s="128"/>
      <c r="DL50" s="124">
        <f t="shared" si="14"/>
        <v>0</v>
      </c>
      <c r="DM50" s="27">
        <v>5.29</v>
      </c>
      <c r="DN50" s="37">
        <f t="shared" si="171"/>
        <v>0</v>
      </c>
      <c r="DO50" s="53"/>
      <c r="DP50" s="110">
        <f t="shared" si="198"/>
        <v>0</v>
      </c>
      <c r="DQ50" s="128"/>
      <c r="DR50" s="124">
        <f t="shared" si="15"/>
        <v>0</v>
      </c>
      <c r="DS50" s="27">
        <v>5.29</v>
      </c>
      <c r="DT50" s="37">
        <f t="shared" si="172"/>
        <v>0</v>
      </c>
      <c r="DU50" s="53"/>
      <c r="DV50" s="110">
        <f t="shared" si="199"/>
        <v>0</v>
      </c>
      <c r="DW50" s="128"/>
      <c r="DX50" s="124">
        <f t="shared" si="16"/>
        <v>0</v>
      </c>
      <c r="DY50" s="27">
        <v>5.29</v>
      </c>
      <c r="DZ50" s="37">
        <f t="shared" si="173"/>
        <v>0</v>
      </c>
      <c r="EA50" s="53"/>
      <c r="EB50" s="110">
        <f t="shared" si="200"/>
        <v>0</v>
      </c>
      <c r="EC50" s="128"/>
      <c r="ED50" s="124">
        <f t="shared" si="17"/>
        <v>0</v>
      </c>
      <c r="EE50" s="27">
        <v>5.29</v>
      </c>
      <c r="EF50" s="37">
        <f t="shared" si="174"/>
        <v>0</v>
      </c>
      <c r="EG50" s="53"/>
      <c r="EH50" s="110">
        <f t="shared" si="201"/>
        <v>0</v>
      </c>
      <c r="EI50" s="128"/>
      <c r="EJ50" s="124">
        <f t="shared" si="18"/>
        <v>0</v>
      </c>
      <c r="EK50" s="27">
        <v>5.29</v>
      </c>
      <c r="EL50" s="37">
        <f t="shared" si="175"/>
        <v>0</v>
      </c>
      <c r="EM50" s="53"/>
      <c r="EN50" s="110">
        <f t="shared" si="202"/>
        <v>0</v>
      </c>
      <c r="EO50" s="128"/>
      <c r="EP50" s="124">
        <f t="shared" si="125"/>
        <v>0</v>
      </c>
      <c r="EQ50" s="27">
        <v>5.29</v>
      </c>
      <c r="ER50" s="37">
        <f t="shared" si="176"/>
        <v>0</v>
      </c>
      <c r="ES50" s="53"/>
      <c r="ET50" s="110">
        <f t="shared" si="203"/>
        <v>0</v>
      </c>
      <c r="EU50" s="128"/>
      <c r="EV50" s="124">
        <f t="shared" si="127"/>
        <v>0</v>
      </c>
      <c r="EW50" s="27">
        <v>5.29</v>
      </c>
      <c r="EX50" s="37">
        <f t="shared" si="177"/>
        <v>0</v>
      </c>
      <c r="EY50" s="53"/>
      <c r="EZ50" s="110">
        <f t="shared" si="204"/>
        <v>0</v>
      </c>
      <c r="FA50" s="128"/>
      <c r="FB50" s="124">
        <f t="shared" si="129"/>
        <v>0</v>
      </c>
      <c r="FC50" s="27">
        <v>5.29</v>
      </c>
      <c r="FD50" s="37">
        <f t="shared" si="178"/>
        <v>0</v>
      </c>
      <c r="FE50" s="53"/>
      <c r="FF50" s="110">
        <f t="shared" si="205"/>
        <v>0</v>
      </c>
      <c r="FG50" s="128"/>
      <c r="FH50" s="124">
        <f t="shared" si="131"/>
        <v>0</v>
      </c>
      <c r="FI50" s="27">
        <v>5.29</v>
      </c>
      <c r="FJ50" s="37">
        <f t="shared" si="179"/>
        <v>0</v>
      </c>
      <c r="FK50" s="53"/>
      <c r="FL50" s="110">
        <f t="shared" si="206"/>
        <v>0</v>
      </c>
      <c r="FM50" s="128"/>
      <c r="FN50" s="124">
        <f t="shared" si="133"/>
        <v>0</v>
      </c>
      <c r="FO50" s="27">
        <v>5.29</v>
      </c>
      <c r="FP50" s="37">
        <f t="shared" si="180"/>
        <v>0</v>
      </c>
      <c r="FQ50" s="53"/>
      <c r="FR50" s="110">
        <f t="shared" si="207"/>
        <v>0</v>
      </c>
      <c r="FS50" s="128"/>
      <c r="FT50" s="124">
        <f t="shared" si="135"/>
        <v>0</v>
      </c>
      <c r="FU50" s="27">
        <v>5.38</v>
      </c>
      <c r="FV50" s="37">
        <f t="shared" si="181"/>
        <v>0</v>
      </c>
      <c r="FW50" s="53"/>
      <c r="FX50" s="110">
        <f t="shared" si="208"/>
        <v>0</v>
      </c>
      <c r="FY50" s="128"/>
      <c r="FZ50" s="124">
        <f t="shared" si="137"/>
        <v>0</v>
      </c>
      <c r="GA50" s="27">
        <v>5.56</v>
      </c>
      <c r="GB50" s="37">
        <f t="shared" si="182"/>
        <v>0</v>
      </c>
      <c r="GC50" s="53"/>
      <c r="GD50" s="110">
        <f t="shared" si="209"/>
        <v>0</v>
      </c>
      <c r="GE50" s="128"/>
      <c r="GF50" s="124">
        <f t="shared" si="139"/>
        <v>0</v>
      </c>
      <c r="GG50" s="27">
        <v>5.56</v>
      </c>
      <c r="GH50" s="37">
        <f t="shared" si="183"/>
        <v>0</v>
      </c>
      <c r="GI50" s="53"/>
      <c r="GJ50" s="110">
        <f t="shared" si="210"/>
        <v>0</v>
      </c>
      <c r="GK50" s="128"/>
      <c r="GL50" s="124">
        <f t="shared" si="214"/>
        <v>0</v>
      </c>
      <c r="GM50" s="27">
        <v>5.56</v>
      </c>
      <c r="GN50" s="37">
        <f t="shared" si="184"/>
        <v>0</v>
      </c>
      <c r="GO50" s="53"/>
      <c r="GP50" s="110">
        <f t="shared" si="211"/>
        <v>0</v>
      </c>
      <c r="GQ50" s="128"/>
      <c r="GR50" s="124">
        <f t="shared" si="215"/>
        <v>0</v>
      </c>
      <c r="GS50" s="27">
        <v>5.56</v>
      </c>
      <c r="GT50" s="37">
        <f t="shared" si="216"/>
        <v>0</v>
      </c>
      <c r="GU50" s="53"/>
      <c r="GV50" s="110">
        <f t="shared" si="212"/>
        <v>0</v>
      </c>
    </row>
    <row r="51" spans="1:204" ht="15.6" customHeight="1" x14ac:dyDescent="0.25">
      <c r="A51" s="96" t="s">
        <v>129</v>
      </c>
      <c r="B51" s="5">
        <v>73</v>
      </c>
      <c r="C51" s="24">
        <v>-4.54</v>
      </c>
      <c r="D51" s="2"/>
      <c r="E51" s="2">
        <v>0</v>
      </c>
      <c r="F51" s="2">
        <v>0</v>
      </c>
      <c r="G51" s="2">
        <v>0</v>
      </c>
      <c r="H51" s="2">
        <v>1</v>
      </c>
      <c r="I51" s="2">
        <v>1</v>
      </c>
      <c r="J51" s="2">
        <v>1</v>
      </c>
      <c r="K51" s="2">
        <v>1</v>
      </c>
      <c r="L51" s="2">
        <v>1</v>
      </c>
      <c r="M51" s="2">
        <v>1</v>
      </c>
      <c r="N51" s="2">
        <v>1</v>
      </c>
      <c r="O51" s="2">
        <v>1</v>
      </c>
      <c r="P51" s="2">
        <v>1</v>
      </c>
      <c r="Q51" s="2">
        <v>1</v>
      </c>
      <c r="R51" s="2">
        <v>1</v>
      </c>
      <c r="S51" s="2">
        <v>1</v>
      </c>
      <c r="T51" s="2">
        <v>1</v>
      </c>
      <c r="U51" s="2">
        <v>1</v>
      </c>
      <c r="V51" s="2">
        <v>1</v>
      </c>
      <c r="W51" s="2">
        <v>1</v>
      </c>
      <c r="X51" s="2">
        <v>1</v>
      </c>
      <c r="Y51" s="2">
        <v>8</v>
      </c>
      <c r="Z51" s="20">
        <f>Y51-X51</f>
        <v>7</v>
      </c>
      <c r="AA51" s="21">
        <v>4.8099999999999996</v>
      </c>
      <c r="AB51" s="22">
        <f t="shared" si="37"/>
        <v>33.669999999999995</v>
      </c>
      <c r="AC51" s="22"/>
      <c r="AD51" s="24">
        <f>C51+AC51-AB51</f>
        <v>-38.209999999999994</v>
      </c>
      <c r="AE51" s="49">
        <v>8</v>
      </c>
      <c r="AF51" s="36">
        <f t="shared" si="0"/>
        <v>0</v>
      </c>
      <c r="AG51" s="27">
        <v>4.8099999999999996</v>
      </c>
      <c r="AH51" s="37">
        <f t="shared" si="38"/>
        <v>0</v>
      </c>
      <c r="AI51" s="53"/>
      <c r="AJ51" s="58">
        <f t="shared" si="39"/>
        <v>-38.209999999999994</v>
      </c>
      <c r="AK51" s="49">
        <v>8</v>
      </c>
      <c r="AL51" s="36">
        <f t="shared" si="1"/>
        <v>0</v>
      </c>
      <c r="AM51" s="27">
        <v>5.04</v>
      </c>
      <c r="AN51" s="37">
        <f t="shared" si="40"/>
        <v>0</v>
      </c>
      <c r="AO51" s="53"/>
      <c r="AP51" s="58">
        <f t="shared" si="41"/>
        <v>-38.209999999999994</v>
      </c>
      <c r="AQ51" s="49">
        <v>9.1199999999999992</v>
      </c>
      <c r="AR51" s="36">
        <f t="shared" si="2"/>
        <v>1.1199999999999992</v>
      </c>
      <c r="AS51" s="27">
        <v>5.04</v>
      </c>
      <c r="AT51" s="37">
        <f t="shared" si="42"/>
        <v>5.6447999999999965</v>
      </c>
      <c r="AU51" s="53"/>
      <c r="AV51" s="58">
        <f t="shared" si="186"/>
        <v>-43.85479999999999</v>
      </c>
      <c r="AW51" s="49">
        <v>9.1199999999999992</v>
      </c>
      <c r="AX51" s="36">
        <f t="shared" si="3"/>
        <v>0</v>
      </c>
      <c r="AY51" s="27">
        <v>5.04</v>
      </c>
      <c r="AZ51" s="37">
        <f t="shared" si="109"/>
        <v>0</v>
      </c>
      <c r="BA51" s="53"/>
      <c r="BB51" s="120">
        <f t="shared" si="187"/>
        <v>-43.85479999999999</v>
      </c>
      <c r="BC51" s="128">
        <v>41</v>
      </c>
      <c r="BD51" s="124">
        <f>BC51-AW51</f>
        <v>31.880000000000003</v>
      </c>
      <c r="BE51" s="27">
        <v>5.04</v>
      </c>
      <c r="BF51" s="37">
        <f>BE51*BD51</f>
        <v>160.67520000000002</v>
      </c>
      <c r="BG51" s="53"/>
      <c r="BH51" s="120">
        <f t="shared" si="188"/>
        <v>-204.53</v>
      </c>
      <c r="BI51" s="128">
        <v>41</v>
      </c>
      <c r="BJ51" s="124">
        <f t="shared" si="5"/>
        <v>0</v>
      </c>
      <c r="BK51" s="27">
        <v>5.04</v>
      </c>
      <c r="BL51" s="37">
        <f t="shared" si="111"/>
        <v>0</v>
      </c>
      <c r="BM51" s="53">
        <v>300</v>
      </c>
      <c r="BN51" s="110">
        <f t="shared" si="189"/>
        <v>95.47</v>
      </c>
      <c r="BO51" s="128">
        <v>41</v>
      </c>
      <c r="BP51" s="124">
        <f t="shared" si="6"/>
        <v>0</v>
      </c>
      <c r="BQ51" s="27">
        <v>5.04</v>
      </c>
      <c r="BR51" s="37">
        <f t="shared" si="112"/>
        <v>0</v>
      </c>
      <c r="BS51" s="53"/>
      <c r="BT51" s="110">
        <f t="shared" si="190"/>
        <v>95.47</v>
      </c>
      <c r="BU51" s="128">
        <v>41</v>
      </c>
      <c r="BV51" s="124">
        <f t="shared" si="7"/>
        <v>0</v>
      </c>
      <c r="BW51" s="27">
        <v>5.04</v>
      </c>
      <c r="BX51" s="37">
        <f t="shared" si="113"/>
        <v>0</v>
      </c>
      <c r="BY51" s="53"/>
      <c r="BZ51" s="110">
        <f t="shared" si="191"/>
        <v>95.47</v>
      </c>
      <c r="CA51" s="128">
        <v>41</v>
      </c>
      <c r="CB51" s="124">
        <f t="shared" si="8"/>
        <v>0</v>
      </c>
      <c r="CC51" s="27">
        <v>5.04</v>
      </c>
      <c r="CD51" s="37">
        <f t="shared" si="114"/>
        <v>0</v>
      </c>
      <c r="CE51" s="53"/>
      <c r="CF51" s="110">
        <f t="shared" si="192"/>
        <v>95.47</v>
      </c>
      <c r="CG51" s="128">
        <v>41</v>
      </c>
      <c r="CH51" s="124">
        <f t="shared" si="9"/>
        <v>0</v>
      </c>
      <c r="CI51" s="27">
        <v>5.04</v>
      </c>
      <c r="CJ51" s="37">
        <f t="shared" si="115"/>
        <v>0</v>
      </c>
      <c r="CK51" s="53"/>
      <c r="CL51" s="110">
        <f t="shared" si="193"/>
        <v>95.47</v>
      </c>
      <c r="CM51" s="128">
        <v>41</v>
      </c>
      <c r="CN51" s="124">
        <f t="shared" si="10"/>
        <v>0</v>
      </c>
      <c r="CO51" s="27">
        <v>5.04</v>
      </c>
      <c r="CP51" s="37">
        <f t="shared" si="116"/>
        <v>0</v>
      </c>
      <c r="CQ51" s="53"/>
      <c r="CR51" s="110">
        <f t="shared" si="194"/>
        <v>95.47</v>
      </c>
      <c r="CS51" s="128">
        <v>43</v>
      </c>
      <c r="CT51" s="124">
        <f t="shared" si="11"/>
        <v>2</v>
      </c>
      <c r="CU51" s="27">
        <v>5.04</v>
      </c>
      <c r="CV51" s="37">
        <f t="shared" si="146"/>
        <v>10.08</v>
      </c>
      <c r="CW51" s="53">
        <v>500</v>
      </c>
      <c r="CX51" s="110">
        <f t="shared" si="195"/>
        <v>585.39</v>
      </c>
      <c r="CY51" s="128">
        <v>64</v>
      </c>
      <c r="CZ51" s="124">
        <f t="shared" si="12"/>
        <v>21</v>
      </c>
      <c r="DA51" s="27">
        <v>5.04</v>
      </c>
      <c r="DB51" s="37">
        <f t="shared" si="147"/>
        <v>105.84</v>
      </c>
      <c r="DC51" s="53"/>
      <c r="DD51" s="110">
        <f t="shared" si="196"/>
        <v>479.54999999999995</v>
      </c>
      <c r="DE51" s="128">
        <v>77</v>
      </c>
      <c r="DF51" s="124">
        <f t="shared" si="13"/>
        <v>13</v>
      </c>
      <c r="DG51" s="27">
        <v>5.29</v>
      </c>
      <c r="DH51" s="37">
        <f t="shared" si="170"/>
        <v>68.77</v>
      </c>
      <c r="DI51" s="53">
        <v>25</v>
      </c>
      <c r="DJ51" s="110">
        <f t="shared" si="197"/>
        <v>435.78</v>
      </c>
      <c r="DK51" s="128">
        <v>86</v>
      </c>
      <c r="DL51" s="124">
        <f t="shared" si="14"/>
        <v>9</v>
      </c>
      <c r="DM51" s="27">
        <v>5.29</v>
      </c>
      <c r="DN51" s="37">
        <f t="shared" si="171"/>
        <v>47.61</v>
      </c>
      <c r="DO51" s="53"/>
      <c r="DP51" s="110">
        <f t="shared" si="198"/>
        <v>388.16999999999996</v>
      </c>
      <c r="DQ51" s="128">
        <v>95</v>
      </c>
      <c r="DR51" s="124">
        <f t="shared" si="15"/>
        <v>9</v>
      </c>
      <c r="DS51" s="27">
        <v>5.29</v>
      </c>
      <c r="DT51" s="37">
        <f t="shared" si="172"/>
        <v>47.61</v>
      </c>
      <c r="DU51" s="53"/>
      <c r="DV51" s="110">
        <f t="shared" si="199"/>
        <v>340.55999999999995</v>
      </c>
      <c r="DW51" s="128">
        <v>104</v>
      </c>
      <c r="DX51" s="124">
        <f t="shared" si="16"/>
        <v>9</v>
      </c>
      <c r="DY51" s="27">
        <v>5.29</v>
      </c>
      <c r="DZ51" s="37">
        <f t="shared" si="173"/>
        <v>47.61</v>
      </c>
      <c r="EA51" s="53"/>
      <c r="EB51" s="110">
        <f t="shared" si="200"/>
        <v>292.94999999999993</v>
      </c>
      <c r="EC51" s="128">
        <v>155</v>
      </c>
      <c r="ED51" s="124">
        <f t="shared" si="17"/>
        <v>51</v>
      </c>
      <c r="EE51" s="27">
        <v>5.29</v>
      </c>
      <c r="EF51" s="37">
        <f t="shared" si="174"/>
        <v>269.79000000000002</v>
      </c>
      <c r="EG51" s="53"/>
      <c r="EH51" s="110">
        <f t="shared" si="201"/>
        <v>23.159999999999911</v>
      </c>
      <c r="EI51" s="128">
        <v>155</v>
      </c>
      <c r="EJ51" s="124">
        <f t="shared" si="18"/>
        <v>0</v>
      </c>
      <c r="EK51" s="27">
        <v>5.29</v>
      </c>
      <c r="EL51" s="37">
        <f t="shared" si="175"/>
        <v>0</v>
      </c>
      <c r="EM51" s="53">
        <v>600</v>
      </c>
      <c r="EN51" s="110">
        <f t="shared" si="202"/>
        <v>623.15999999999985</v>
      </c>
      <c r="EO51" s="128">
        <v>155</v>
      </c>
      <c r="EP51" s="124">
        <f t="shared" si="125"/>
        <v>0</v>
      </c>
      <c r="EQ51" s="27">
        <v>5.38</v>
      </c>
      <c r="ER51" s="37">
        <f t="shared" si="176"/>
        <v>0</v>
      </c>
      <c r="ES51" s="53"/>
      <c r="ET51" s="110">
        <f t="shared" si="203"/>
        <v>623.15999999999985</v>
      </c>
      <c r="EU51" s="128">
        <v>155</v>
      </c>
      <c r="EV51" s="124">
        <f t="shared" si="127"/>
        <v>0</v>
      </c>
      <c r="EW51" s="27">
        <v>5.38</v>
      </c>
      <c r="EX51" s="37">
        <f t="shared" si="177"/>
        <v>0</v>
      </c>
      <c r="EY51" s="53"/>
      <c r="EZ51" s="110">
        <f t="shared" si="204"/>
        <v>623.15999999999985</v>
      </c>
      <c r="FA51" s="128">
        <v>155</v>
      </c>
      <c r="FB51" s="124">
        <f t="shared" si="129"/>
        <v>0</v>
      </c>
      <c r="FC51" s="27">
        <v>5.38</v>
      </c>
      <c r="FD51" s="37">
        <f t="shared" si="178"/>
        <v>0</v>
      </c>
      <c r="FE51" s="53"/>
      <c r="FF51" s="110">
        <f t="shared" si="205"/>
        <v>623.15999999999985</v>
      </c>
      <c r="FG51" s="128">
        <v>170</v>
      </c>
      <c r="FH51" s="124">
        <f t="shared" si="131"/>
        <v>15</v>
      </c>
      <c r="FI51" s="27">
        <v>5.38</v>
      </c>
      <c r="FJ51" s="37">
        <f t="shared" si="179"/>
        <v>80.7</v>
      </c>
      <c r="FK51" s="53"/>
      <c r="FL51" s="110">
        <f t="shared" si="206"/>
        <v>542.45999999999981</v>
      </c>
      <c r="FM51" s="128">
        <v>190</v>
      </c>
      <c r="FN51" s="124">
        <f t="shared" si="133"/>
        <v>20</v>
      </c>
      <c r="FO51" s="27">
        <v>5.38</v>
      </c>
      <c r="FP51" s="37">
        <f t="shared" si="180"/>
        <v>107.6</v>
      </c>
      <c r="FQ51" s="53">
        <v>1000</v>
      </c>
      <c r="FR51" s="110">
        <f t="shared" si="207"/>
        <v>1434.8599999999997</v>
      </c>
      <c r="FS51" s="128">
        <v>203</v>
      </c>
      <c r="FT51" s="124">
        <f t="shared" si="135"/>
        <v>13</v>
      </c>
      <c r="FU51" s="27">
        <v>5.38</v>
      </c>
      <c r="FV51" s="37">
        <f t="shared" si="181"/>
        <v>69.94</v>
      </c>
      <c r="FW51" s="53"/>
      <c r="FX51" s="110">
        <f t="shared" si="208"/>
        <v>1364.9199999999996</v>
      </c>
      <c r="FY51" s="128">
        <v>204</v>
      </c>
      <c r="FZ51" s="124">
        <f t="shared" si="137"/>
        <v>1</v>
      </c>
      <c r="GA51" s="27">
        <v>5.56</v>
      </c>
      <c r="GB51" s="37">
        <f t="shared" si="182"/>
        <v>5.56</v>
      </c>
      <c r="GC51" s="53"/>
      <c r="GD51" s="110">
        <f t="shared" si="209"/>
        <v>1359.3599999999997</v>
      </c>
      <c r="GE51" s="128">
        <v>212</v>
      </c>
      <c r="GF51" s="124">
        <f t="shared" si="139"/>
        <v>8</v>
      </c>
      <c r="GG51" s="27">
        <v>5.56</v>
      </c>
      <c r="GH51" s="37">
        <f t="shared" si="183"/>
        <v>44.48</v>
      </c>
      <c r="GI51" s="53"/>
      <c r="GJ51" s="110">
        <f t="shared" si="210"/>
        <v>1314.8799999999997</v>
      </c>
      <c r="GK51" s="128">
        <v>218</v>
      </c>
      <c r="GL51" s="124">
        <f t="shared" si="214"/>
        <v>6</v>
      </c>
      <c r="GM51" s="27">
        <v>5.56</v>
      </c>
      <c r="GN51" s="37">
        <f t="shared" si="184"/>
        <v>33.36</v>
      </c>
      <c r="GO51" s="53">
        <v>1000</v>
      </c>
      <c r="GP51" s="110">
        <f t="shared" si="211"/>
        <v>2281.5199999999995</v>
      </c>
      <c r="GQ51" s="128">
        <v>237</v>
      </c>
      <c r="GR51" s="124">
        <f t="shared" si="215"/>
        <v>19</v>
      </c>
      <c r="GS51" s="27">
        <v>5.56</v>
      </c>
      <c r="GT51" s="37">
        <f t="shared" si="216"/>
        <v>105.63999999999999</v>
      </c>
      <c r="GU51" s="53"/>
      <c r="GV51" s="110">
        <f t="shared" si="212"/>
        <v>2175.8799999999997</v>
      </c>
    </row>
    <row r="52" spans="1:204" ht="15.6" customHeight="1" x14ac:dyDescent="0.25">
      <c r="A52" s="99"/>
      <c r="B52" s="28">
        <v>74</v>
      </c>
      <c r="C52" s="8"/>
      <c r="D52" s="9"/>
      <c r="E52" s="10"/>
      <c r="F52" s="10"/>
      <c r="G52" s="10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8"/>
      <c r="Y52" s="8"/>
      <c r="Z52" s="9"/>
      <c r="AA52" s="9"/>
      <c r="AB52" s="8"/>
      <c r="AC52" s="14"/>
      <c r="AD52" s="8"/>
      <c r="AE52" s="49"/>
      <c r="AF52" s="36">
        <f t="shared" si="0"/>
        <v>0</v>
      </c>
      <c r="AG52" s="27">
        <v>4.8099999999999996</v>
      </c>
      <c r="AH52" s="37">
        <f t="shared" si="38"/>
        <v>0</v>
      </c>
      <c r="AI52" s="53"/>
      <c r="AJ52" s="37">
        <f t="shared" si="39"/>
        <v>0</v>
      </c>
      <c r="AK52" s="49"/>
      <c r="AL52" s="36">
        <f t="shared" si="1"/>
        <v>0</v>
      </c>
      <c r="AM52" s="27">
        <v>5.04</v>
      </c>
      <c r="AN52" s="37">
        <f t="shared" si="40"/>
        <v>0</v>
      </c>
      <c r="AO52" s="53"/>
      <c r="AP52" s="58">
        <f t="shared" si="41"/>
        <v>0</v>
      </c>
      <c r="AQ52" s="49"/>
      <c r="AR52" s="36">
        <f t="shared" si="2"/>
        <v>0</v>
      </c>
      <c r="AS52" s="27">
        <v>5.04</v>
      </c>
      <c r="AT52" s="37">
        <f t="shared" si="42"/>
        <v>0</v>
      </c>
      <c r="AU52" s="53"/>
      <c r="AV52" s="58">
        <f t="shared" si="186"/>
        <v>0</v>
      </c>
      <c r="AW52" s="49"/>
      <c r="AX52" s="36">
        <f t="shared" si="3"/>
        <v>0</v>
      </c>
      <c r="AY52" s="27">
        <v>5.04</v>
      </c>
      <c r="AZ52" s="37">
        <f t="shared" si="109"/>
        <v>0</v>
      </c>
      <c r="BA52" s="53"/>
      <c r="BB52" s="121">
        <f t="shared" si="187"/>
        <v>0</v>
      </c>
      <c r="BC52" s="128"/>
      <c r="BD52" s="124">
        <f t="shared" si="4"/>
        <v>0</v>
      </c>
      <c r="BE52" s="27">
        <v>5.04</v>
      </c>
      <c r="BF52" s="37">
        <f t="shared" si="110"/>
        <v>0</v>
      </c>
      <c r="BG52" s="53"/>
      <c r="BH52" s="121">
        <f t="shared" si="188"/>
        <v>0</v>
      </c>
      <c r="BI52" s="128"/>
      <c r="BJ52" s="124">
        <f t="shared" si="5"/>
        <v>0</v>
      </c>
      <c r="BK52" s="27">
        <v>5.04</v>
      </c>
      <c r="BL52" s="37">
        <f t="shared" si="111"/>
        <v>0</v>
      </c>
      <c r="BM52" s="53"/>
      <c r="BN52" s="110">
        <f t="shared" si="189"/>
        <v>0</v>
      </c>
      <c r="BO52" s="128"/>
      <c r="BP52" s="124">
        <f t="shared" si="6"/>
        <v>0</v>
      </c>
      <c r="BQ52" s="27">
        <v>5.04</v>
      </c>
      <c r="BR52" s="37">
        <f t="shared" si="112"/>
        <v>0</v>
      </c>
      <c r="BS52" s="53"/>
      <c r="BT52" s="110">
        <f t="shared" si="190"/>
        <v>0</v>
      </c>
      <c r="BU52" s="128"/>
      <c r="BV52" s="124">
        <f t="shared" si="7"/>
        <v>0</v>
      </c>
      <c r="BW52" s="27">
        <v>5.04</v>
      </c>
      <c r="BX52" s="37">
        <f t="shared" si="113"/>
        <v>0</v>
      </c>
      <c r="BY52" s="53"/>
      <c r="BZ52" s="110">
        <f t="shared" si="191"/>
        <v>0</v>
      </c>
      <c r="CA52" s="128"/>
      <c r="CB52" s="124">
        <f t="shared" si="8"/>
        <v>0</v>
      </c>
      <c r="CC52" s="27">
        <v>5.04</v>
      </c>
      <c r="CD52" s="37">
        <f t="shared" si="114"/>
        <v>0</v>
      </c>
      <c r="CE52" s="53"/>
      <c r="CF52" s="110">
        <f t="shared" si="192"/>
        <v>0</v>
      </c>
      <c r="CG52" s="128"/>
      <c r="CH52" s="124">
        <f t="shared" si="9"/>
        <v>0</v>
      </c>
      <c r="CI52" s="27">
        <v>5.04</v>
      </c>
      <c r="CJ52" s="37">
        <f t="shared" si="115"/>
        <v>0</v>
      </c>
      <c r="CK52" s="53"/>
      <c r="CL52" s="110">
        <f t="shared" si="193"/>
        <v>0</v>
      </c>
      <c r="CM52" s="128"/>
      <c r="CN52" s="124">
        <f t="shared" si="10"/>
        <v>0</v>
      </c>
      <c r="CO52" s="27">
        <v>5.04</v>
      </c>
      <c r="CP52" s="37">
        <f t="shared" si="116"/>
        <v>0</v>
      </c>
      <c r="CQ52" s="53"/>
      <c r="CR52" s="110">
        <f t="shared" si="194"/>
        <v>0</v>
      </c>
      <c r="CS52" s="128"/>
      <c r="CT52" s="124">
        <f t="shared" si="11"/>
        <v>0</v>
      </c>
      <c r="CU52" s="27">
        <v>5.04</v>
      </c>
      <c r="CV52" s="37">
        <f t="shared" si="146"/>
        <v>0</v>
      </c>
      <c r="CW52" s="53"/>
      <c r="CX52" s="110">
        <f t="shared" si="195"/>
        <v>0</v>
      </c>
      <c r="CY52" s="128"/>
      <c r="CZ52" s="124">
        <f t="shared" si="12"/>
        <v>0</v>
      </c>
      <c r="DA52" s="27">
        <v>5.04</v>
      </c>
      <c r="DB52" s="37">
        <f t="shared" si="147"/>
        <v>0</v>
      </c>
      <c r="DC52" s="53"/>
      <c r="DD52" s="110">
        <f t="shared" si="196"/>
        <v>0</v>
      </c>
      <c r="DE52" s="128"/>
      <c r="DF52" s="124">
        <f t="shared" si="13"/>
        <v>0</v>
      </c>
      <c r="DG52" s="27">
        <v>5.29</v>
      </c>
      <c r="DH52" s="37">
        <f t="shared" si="170"/>
        <v>0</v>
      </c>
      <c r="DI52" s="53"/>
      <c r="DJ52" s="110">
        <f t="shared" si="197"/>
        <v>0</v>
      </c>
      <c r="DK52" s="128"/>
      <c r="DL52" s="124">
        <f t="shared" si="14"/>
        <v>0</v>
      </c>
      <c r="DM52" s="27">
        <v>5.29</v>
      </c>
      <c r="DN52" s="37">
        <f t="shared" si="171"/>
        <v>0</v>
      </c>
      <c r="DO52" s="53"/>
      <c r="DP52" s="110">
        <f t="shared" si="198"/>
        <v>0</v>
      </c>
      <c r="DQ52" s="128"/>
      <c r="DR52" s="124">
        <f t="shared" si="15"/>
        <v>0</v>
      </c>
      <c r="DS52" s="27">
        <v>5.29</v>
      </c>
      <c r="DT52" s="37">
        <f t="shared" si="172"/>
        <v>0</v>
      </c>
      <c r="DU52" s="53"/>
      <c r="DV52" s="110">
        <f t="shared" si="199"/>
        <v>0</v>
      </c>
      <c r="DW52" s="128"/>
      <c r="DX52" s="124">
        <f t="shared" si="16"/>
        <v>0</v>
      </c>
      <c r="DY52" s="27">
        <v>5.29</v>
      </c>
      <c r="DZ52" s="37">
        <f t="shared" si="173"/>
        <v>0</v>
      </c>
      <c r="EA52" s="53"/>
      <c r="EB52" s="110">
        <f t="shared" si="200"/>
        <v>0</v>
      </c>
      <c r="EC52" s="128"/>
      <c r="ED52" s="124">
        <f t="shared" si="17"/>
        <v>0</v>
      </c>
      <c r="EE52" s="27">
        <v>5.29</v>
      </c>
      <c r="EF52" s="37">
        <f t="shared" si="174"/>
        <v>0</v>
      </c>
      <c r="EG52" s="53"/>
      <c r="EH52" s="110">
        <f t="shared" si="201"/>
        <v>0</v>
      </c>
      <c r="EI52" s="128"/>
      <c r="EJ52" s="124">
        <f t="shared" si="18"/>
        <v>0</v>
      </c>
      <c r="EK52" s="27">
        <v>5.29</v>
      </c>
      <c r="EL52" s="37">
        <f t="shared" si="175"/>
        <v>0</v>
      </c>
      <c r="EM52" s="53"/>
      <c r="EN52" s="110">
        <f t="shared" si="202"/>
        <v>0</v>
      </c>
      <c r="EO52" s="128"/>
      <c r="EP52" s="124">
        <f t="shared" si="125"/>
        <v>0</v>
      </c>
      <c r="EQ52" s="27">
        <v>5.38</v>
      </c>
      <c r="ER52" s="37">
        <f t="shared" si="176"/>
        <v>0</v>
      </c>
      <c r="ES52" s="53"/>
      <c r="ET52" s="110">
        <f t="shared" si="203"/>
        <v>0</v>
      </c>
      <c r="EU52" s="128"/>
      <c r="EV52" s="124">
        <f t="shared" si="127"/>
        <v>0</v>
      </c>
      <c r="EW52" s="27">
        <v>5.38</v>
      </c>
      <c r="EX52" s="37">
        <f t="shared" si="177"/>
        <v>0</v>
      </c>
      <c r="EY52" s="53"/>
      <c r="EZ52" s="110">
        <f t="shared" si="204"/>
        <v>0</v>
      </c>
      <c r="FA52" s="128"/>
      <c r="FB52" s="124">
        <f t="shared" si="129"/>
        <v>0</v>
      </c>
      <c r="FC52" s="27">
        <v>5.38</v>
      </c>
      <c r="FD52" s="37">
        <f t="shared" si="178"/>
        <v>0</v>
      </c>
      <c r="FE52" s="53"/>
      <c r="FF52" s="110">
        <f t="shared" si="205"/>
        <v>0</v>
      </c>
      <c r="FG52" s="128"/>
      <c r="FH52" s="124">
        <f t="shared" si="131"/>
        <v>0</v>
      </c>
      <c r="FI52" s="27">
        <v>5.38</v>
      </c>
      <c r="FJ52" s="37">
        <f t="shared" si="179"/>
        <v>0</v>
      </c>
      <c r="FK52" s="53"/>
      <c r="FL52" s="110">
        <f t="shared" si="206"/>
        <v>0</v>
      </c>
      <c r="FM52" s="128"/>
      <c r="FN52" s="124">
        <f t="shared" si="133"/>
        <v>0</v>
      </c>
      <c r="FO52" s="27">
        <v>5.38</v>
      </c>
      <c r="FP52" s="37">
        <f t="shared" si="180"/>
        <v>0</v>
      </c>
      <c r="FQ52" s="53"/>
      <c r="FR52" s="110">
        <f t="shared" si="207"/>
        <v>0</v>
      </c>
      <c r="FS52" s="128"/>
      <c r="FT52" s="124">
        <f t="shared" si="135"/>
        <v>0</v>
      </c>
      <c r="FU52" s="27">
        <v>5.38</v>
      </c>
      <c r="FV52" s="37">
        <f t="shared" si="181"/>
        <v>0</v>
      </c>
      <c r="FW52" s="53"/>
      <c r="FX52" s="110">
        <f t="shared" si="208"/>
        <v>0</v>
      </c>
      <c r="FY52" s="128"/>
      <c r="FZ52" s="124">
        <f t="shared" si="137"/>
        <v>0</v>
      </c>
      <c r="GA52" s="27">
        <v>5.56</v>
      </c>
      <c r="GB52" s="37">
        <f t="shared" si="182"/>
        <v>0</v>
      </c>
      <c r="GC52" s="53"/>
      <c r="GD52" s="110">
        <f t="shared" si="209"/>
        <v>0</v>
      </c>
      <c r="GE52" s="128"/>
      <c r="GF52" s="124">
        <f t="shared" si="139"/>
        <v>0</v>
      </c>
      <c r="GG52" s="27">
        <v>5.56</v>
      </c>
      <c r="GH52" s="37">
        <f t="shared" si="183"/>
        <v>0</v>
      </c>
      <c r="GI52" s="53"/>
      <c r="GJ52" s="110">
        <f t="shared" si="210"/>
        <v>0</v>
      </c>
      <c r="GK52" s="128"/>
      <c r="GL52" s="124">
        <f t="shared" si="214"/>
        <v>0</v>
      </c>
      <c r="GM52" s="27">
        <v>5.56</v>
      </c>
      <c r="GN52" s="37">
        <f t="shared" si="184"/>
        <v>0</v>
      </c>
      <c r="GO52" s="53"/>
      <c r="GP52" s="110">
        <f t="shared" si="211"/>
        <v>0</v>
      </c>
      <c r="GQ52" s="128"/>
      <c r="GR52" s="124">
        <f t="shared" si="215"/>
        <v>0</v>
      </c>
      <c r="GS52" s="27">
        <v>5.56</v>
      </c>
      <c r="GT52" s="37">
        <f t="shared" si="216"/>
        <v>0</v>
      </c>
      <c r="GU52" s="53"/>
      <c r="GV52" s="110">
        <f t="shared" si="212"/>
        <v>0</v>
      </c>
    </row>
    <row r="53" spans="1:204" ht="15.6" customHeight="1" x14ac:dyDescent="0.25">
      <c r="A53" s="96" t="s">
        <v>81</v>
      </c>
      <c r="B53" s="5">
        <v>75</v>
      </c>
      <c r="C53" s="23">
        <v>369.82</v>
      </c>
      <c r="D53" s="2">
        <v>14</v>
      </c>
      <c r="E53" s="2">
        <v>57</v>
      </c>
      <c r="F53" s="2">
        <v>86</v>
      </c>
      <c r="G53" s="2">
        <v>96</v>
      </c>
      <c r="H53" s="2">
        <v>96</v>
      </c>
      <c r="I53" s="2">
        <v>96</v>
      </c>
      <c r="J53" s="2">
        <v>96</v>
      </c>
      <c r="K53" s="2">
        <v>99</v>
      </c>
      <c r="L53" s="2">
        <v>107</v>
      </c>
      <c r="M53" s="2">
        <v>115</v>
      </c>
      <c r="N53" s="2">
        <v>115</v>
      </c>
      <c r="O53" s="2">
        <v>183</v>
      </c>
      <c r="P53" s="2">
        <v>246</v>
      </c>
      <c r="Q53" s="2">
        <v>277</v>
      </c>
      <c r="R53" s="2">
        <v>277</v>
      </c>
      <c r="S53" s="2">
        <v>279</v>
      </c>
      <c r="T53" s="2">
        <v>279</v>
      </c>
      <c r="U53" s="2">
        <v>279</v>
      </c>
      <c r="V53" s="2">
        <v>280</v>
      </c>
      <c r="W53" s="2">
        <v>280</v>
      </c>
      <c r="X53" s="2">
        <v>283</v>
      </c>
      <c r="Y53" s="2">
        <v>433</v>
      </c>
      <c r="Z53" s="20">
        <f>Y53-X53</f>
        <v>150</v>
      </c>
      <c r="AA53" s="21">
        <v>4.8099999999999996</v>
      </c>
      <c r="AB53" s="22">
        <f t="shared" si="37"/>
        <v>721.49999999999989</v>
      </c>
      <c r="AC53" s="25">
        <v>500</v>
      </c>
      <c r="AD53" s="23">
        <f>C53+AC53-AB53</f>
        <v>148.32000000000005</v>
      </c>
      <c r="AE53" s="49">
        <v>447</v>
      </c>
      <c r="AF53" s="36">
        <f t="shared" si="0"/>
        <v>14</v>
      </c>
      <c r="AG53" s="27">
        <v>4.8099999999999996</v>
      </c>
      <c r="AH53" s="37">
        <f t="shared" si="38"/>
        <v>67.339999999999989</v>
      </c>
      <c r="AI53" s="53"/>
      <c r="AJ53" s="37">
        <f t="shared" si="39"/>
        <v>80.980000000000061</v>
      </c>
      <c r="AK53" s="49">
        <v>470</v>
      </c>
      <c r="AL53" s="36">
        <f t="shared" si="1"/>
        <v>23</v>
      </c>
      <c r="AM53" s="27">
        <v>5.04</v>
      </c>
      <c r="AN53" s="37">
        <f t="shared" si="40"/>
        <v>115.92</v>
      </c>
      <c r="AO53" s="53"/>
      <c r="AP53" s="58">
        <f t="shared" si="41"/>
        <v>-34.939999999999941</v>
      </c>
      <c r="AQ53" s="49">
        <v>484.97</v>
      </c>
      <c r="AR53" s="36">
        <f t="shared" si="2"/>
        <v>14.970000000000027</v>
      </c>
      <c r="AS53" s="27">
        <v>5.04</v>
      </c>
      <c r="AT53" s="37">
        <f t="shared" si="42"/>
        <v>75.448800000000134</v>
      </c>
      <c r="AU53" s="53">
        <v>500</v>
      </c>
      <c r="AV53" s="110">
        <f t="shared" si="186"/>
        <v>389.61119999999994</v>
      </c>
      <c r="AW53" s="49">
        <v>488</v>
      </c>
      <c r="AX53" s="36">
        <f t="shared" si="3"/>
        <v>3.0299999999999727</v>
      </c>
      <c r="AY53" s="27">
        <v>5.04</v>
      </c>
      <c r="AZ53" s="37">
        <f t="shared" si="109"/>
        <v>15.271199999999862</v>
      </c>
      <c r="BA53" s="53"/>
      <c r="BB53" s="121">
        <f t="shared" si="187"/>
        <v>374.34000000000009</v>
      </c>
      <c r="BC53" s="128">
        <v>498</v>
      </c>
      <c r="BD53" s="124">
        <f t="shared" si="4"/>
        <v>10</v>
      </c>
      <c r="BE53" s="27">
        <v>5.04</v>
      </c>
      <c r="BF53" s="37">
        <f t="shared" si="110"/>
        <v>50.4</v>
      </c>
      <c r="BG53" s="53"/>
      <c r="BH53" s="121">
        <f t="shared" si="188"/>
        <v>323.94000000000011</v>
      </c>
      <c r="BI53" s="128">
        <v>503</v>
      </c>
      <c r="BJ53" s="124">
        <f t="shared" si="5"/>
        <v>5</v>
      </c>
      <c r="BK53" s="27">
        <v>5.04</v>
      </c>
      <c r="BL53" s="37">
        <f t="shared" si="111"/>
        <v>25.2</v>
      </c>
      <c r="BM53" s="53"/>
      <c r="BN53" s="110">
        <f t="shared" si="189"/>
        <v>298.74000000000012</v>
      </c>
      <c r="BO53" s="128">
        <v>503</v>
      </c>
      <c r="BP53" s="124">
        <f t="shared" si="6"/>
        <v>0</v>
      </c>
      <c r="BQ53" s="27">
        <v>5.04</v>
      </c>
      <c r="BR53" s="37">
        <f t="shared" si="112"/>
        <v>0</v>
      </c>
      <c r="BS53" s="53"/>
      <c r="BT53" s="110">
        <f t="shared" si="190"/>
        <v>298.74000000000012</v>
      </c>
      <c r="BU53" s="128">
        <v>513</v>
      </c>
      <c r="BV53" s="124">
        <f t="shared" si="7"/>
        <v>10</v>
      </c>
      <c r="BW53" s="27">
        <v>5.04</v>
      </c>
      <c r="BX53" s="37">
        <f t="shared" si="113"/>
        <v>50.4</v>
      </c>
      <c r="BY53" s="53"/>
      <c r="BZ53" s="110">
        <f t="shared" si="191"/>
        <v>248.34000000000012</v>
      </c>
      <c r="CA53" s="128">
        <v>513</v>
      </c>
      <c r="CB53" s="124">
        <f t="shared" si="8"/>
        <v>0</v>
      </c>
      <c r="CC53" s="27">
        <v>5.04</v>
      </c>
      <c r="CD53" s="37">
        <f t="shared" si="114"/>
        <v>0</v>
      </c>
      <c r="CE53" s="53"/>
      <c r="CF53" s="110">
        <f t="shared" si="192"/>
        <v>248.34000000000012</v>
      </c>
      <c r="CG53" s="128">
        <v>513</v>
      </c>
      <c r="CH53" s="124">
        <f t="shared" si="9"/>
        <v>0</v>
      </c>
      <c r="CI53" s="27">
        <v>5.04</v>
      </c>
      <c r="CJ53" s="37">
        <f t="shared" si="115"/>
        <v>0</v>
      </c>
      <c r="CK53" s="53"/>
      <c r="CL53" s="110">
        <f t="shared" si="193"/>
        <v>248.34000000000012</v>
      </c>
      <c r="CM53" s="128">
        <v>513</v>
      </c>
      <c r="CN53" s="124">
        <f t="shared" si="10"/>
        <v>0</v>
      </c>
      <c r="CO53" s="27">
        <v>5.04</v>
      </c>
      <c r="CP53" s="37">
        <f t="shared" si="116"/>
        <v>0</v>
      </c>
      <c r="CQ53" s="53"/>
      <c r="CR53" s="110">
        <f t="shared" si="194"/>
        <v>248.34000000000012</v>
      </c>
      <c r="CS53" s="128">
        <v>513</v>
      </c>
      <c r="CT53" s="124">
        <f t="shared" si="11"/>
        <v>0</v>
      </c>
      <c r="CU53" s="27">
        <v>5.04</v>
      </c>
      <c r="CV53" s="37">
        <f t="shared" si="146"/>
        <v>0</v>
      </c>
      <c r="CW53" s="53"/>
      <c r="CX53" s="110">
        <f t="shared" si="195"/>
        <v>248.34000000000012</v>
      </c>
      <c r="CY53" s="128">
        <v>540</v>
      </c>
      <c r="CZ53" s="124">
        <f t="shared" si="12"/>
        <v>27</v>
      </c>
      <c r="DA53" s="27">
        <v>5.04</v>
      </c>
      <c r="DB53" s="59">
        <f t="shared" si="147"/>
        <v>136.08000000000001</v>
      </c>
      <c r="DC53" s="53"/>
      <c r="DD53" s="110">
        <f t="shared" si="196"/>
        <v>112.2600000000001</v>
      </c>
      <c r="DE53" s="128">
        <v>540</v>
      </c>
      <c r="DF53" s="124">
        <f t="shared" si="13"/>
        <v>0</v>
      </c>
      <c r="DG53" s="27">
        <v>5.29</v>
      </c>
      <c r="DH53" s="59">
        <f t="shared" si="170"/>
        <v>0</v>
      </c>
      <c r="DI53" s="53"/>
      <c r="DJ53" s="110">
        <f t="shared" si="197"/>
        <v>112.2600000000001</v>
      </c>
      <c r="DK53" s="128">
        <v>580</v>
      </c>
      <c r="DL53" s="124">
        <f t="shared" si="14"/>
        <v>40</v>
      </c>
      <c r="DM53" s="27">
        <v>5.29</v>
      </c>
      <c r="DN53" s="59">
        <f t="shared" si="171"/>
        <v>211.6</v>
      </c>
      <c r="DO53" s="53"/>
      <c r="DP53" s="110">
        <f t="shared" si="198"/>
        <v>-99.33999999999989</v>
      </c>
      <c r="DQ53" s="128">
        <v>588</v>
      </c>
      <c r="DR53" s="124">
        <f t="shared" si="15"/>
        <v>8</v>
      </c>
      <c r="DS53" s="27">
        <v>5.29</v>
      </c>
      <c r="DT53" s="59">
        <f t="shared" si="172"/>
        <v>42.32</v>
      </c>
      <c r="DU53" s="53"/>
      <c r="DV53" s="58">
        <f t="shared" si="199"/>
        <v>-141.65999999999988</v>
      </c>
      <c r="DW53" s="128">
        <v>602</v>
      </c>
      <c r="DX53" s="124">
        <f t="shared" si="16"/>
        <v>14</v>
      </c>
      <c r="DY53" s="27">
        <v>5.29</v>
      </c>
      <c r="DZ53" s="59">
        <f t="shared" si="173"/>
        <v>74.06</v>
      </c>
      <c r="EA53" s="53">
        <v>141.66</v>
      </c>
      <c r="EB53" s="58">
        <f t="shared" si="200"/>
        <v>-74.059999999999889</v>
      </c>
      <c r="EC53" s="128">
        <v>605</v>
      </c>
      <c r="ED53" s="124">
        <f t="shared" si="17"/>
        <v>3</v>
      </c>
      <c r="EE53" s="27">
        <v>5.29</v>
      </c>
      <c r="EF53" s="59">
        <f t="shared" si="174"/>
        <v>15.870000000000001</v>
      </c>
      <c r="EG53" s="53"/>
      <c r="EH53" s="58">
        <f t="shared" si="201"/>
        <v>-89.929999999999893</v>
      </c>
      <c r="EI53" s="128">
        <v>661</v>
      </c>
      <c r="EJ53" s="124">
        <f t="shared" si="18"/>
        <v>56</v>
      </c>
      <c r="EK53" s="27">
        <v>5.29</v>
      </c>
      <c r="EL53" s="59">
        <f t="shared" si="175"/>
        <v>296.24</v>
      </c>
      <c r="EM53" s="53"/>
      <c r="EN53" s="58">
        <f t="shared" si="202"/>
        <v>-386.1699999999999</v>
      </c>
      <c r="EO53" s="128">
        <v>661</v>
      </c>
      <c r="EP53" s="124">
        <f t="shared" si="125"/>
        <v>0</v>
      </c>
      <c r="EQ53" s="27">
        <v>5.38</v>
      </c>
      <c r="ER53" s="59">
        <f t="shared" si="176"/>
        <v>0</v>
      </c>
      <c r="ES53" s="53"/>
      <c r="ET53" s="58">
        <f t="shared" si="203"/>
        <v>-386.1699999999999</v>
      </c>
      <c r="EU53" s="128">
        <v>661</v>
      </c>
      <c r="EV53" s="124">
        <f t="shared" si="127"/>
        <v>0</v>
      </c>
      <c r="EW53" s="27">
        <v>5.38</v>
      </c>
      <c r="EX53" s="59">
        <f t="shared" si="177"/>
        <v>0</v>
      </c>
      <c r="EY53" s="53"/>
      <c r="EZ53" s="58">
        <f t="shared" si="204"/>
        <v>-386.1699999999999</v>
      </c>
      <c r="FA53" s="128">
        <v>701</v>
      </c>
      <c r="FB53" s="124">
        <f t="shared" si="129"/>
        <v>40</v>
      </c>
      <c r="FC53" s="27">
        <v>5.38</v>
      </c>
      <c r="FD53" s="59">
        <f t="shared" si="178"/>
        <v>215.2</v>
      </c>
      <c r="FE53" s="53"/>
      <c r="FF53" s="58">
        <f t="shared" si="205"/>
        <v>-601.36999999999989</v>
      </c>
      <c r="FG53" s="128">
        <v>710</v>
      </c>
      <c r="FH53" s="124">
        <f t="shared" si="131"/>
        <v>9</v>
      </c>
      <c r="FI53" s="27">
        <v>5.38</v>
      </c>
      <c r="FJ53" s="59">
        <f t="shared" si="179"/>
        <v>48.42</v>
      </c>
      <c r="FK53" s="53"/>
      <c r="FL53" s="58">
        <f t="shared" si="206"/>
        <v>-649.78999999999985</v>
      </c>
      <c r="FM53" s="128">
        <v>769</v>
      </c>
      <c r="FN53" s="124">
        <f t="shared" si="133"/>
        <v>59</v>
      </c>
      <c r="FO53" s="27">
        <v>5.38</v>
      </c>
      <c r="FP53" s="59">
        <f t="shared" si="180"/>
        <v>317.42</v>
      </c>
      <c r="FQ53" s="53">
        <v>601.37</v>
      </c>
      <c r="FR53" s="58">
        <f t="shared" si="207"/>
        <v>-365.83999999999986</v>
      </c>
      <c r="FS53" s="128">
        <v>813</v>
      </c>
      <c r="FT53" s="124">
        <f t="shared" si="135"/>
        <v>44</v>
      </c>
      <c r="FU53" s="27">
        <v>5.38</v>
      </c>
      <c r="FV53" s="59">
        <f t="shared" si="181"/>
        <v>236.72</v>
      </c>
      <c r="FW53" s="53"/>
      <c r="FX53" s="58">
        <f t="shared" si="208"/>
        <v>-602.55999999999983</v>
      </c>
      <c r="FY53" s="128">
        <v>813</v>
      </c>
      <c r="FZ53" s="124">
        <f t="shared" si="137"/>
        <v>0</v>
      </c>
      <c r="GA53" s="27">
        <v>5.56</v>
      </c>
      <c r="GB53" s="59">
        <f t="shared" si="182"/>
        <v>0</v>
      </c>
      <c r="GC53" s="53"/>
      <c r="GD53" s="58">
        <f t="shared" si="209"/>
        <v>-602.55999999999983</v>
      </c>
      <c r="GE53" s="128">
        <v>958</v>
      </c>
      <c r="GF53" s="124">
        <f t="shared" si="139"/>
        <v>145</v>
      </c>
      <c r="GG53" s="27">
        <v>5.56</v>
      </c>
      <c r="GH53" s="59">
        <f t="shared" si="183"/>
        <v>806.19999999999993</v>
      </c>
      <c r="GI53" s="53">
        <v>602.55999999999995</v>
      </c>
      <c r="GJ53" s="58">
        <f t="shared" si="210"/>
        <v>-806.19999999999982</v>
      </c>
      <c r="GK53" s="128">
        <v>959</v>
      </c>
      <c r="GL53" s="124">
        <f t="shared" si="214"/>
        <v>1</v>
      </c>
      <c r="GM53" s="27">
        <v>5.56</v>
      </c>
      <c r="GN53" s="59">
        <f t="shared" si="184"/>
        <v>5.56</v>
      </c>
      <c r="GO53" s="53"/>
      <c r="GP53" s="58">
        <f t="shared" si="211"/>
        <v>-811.75999999999976</v>
      </c>
      <c r="GQ53" s="128">
        <v>1042</v>
      </c>
      <c r="GR53" s="124">
        <f t="shared" si="215"/>
        <v>83</v>
      </c>
      <c r="GS53" s="27">
        <v>5.56</v>
      </c>
      <c r="GT53" s="59">
        <f t="shared" si="216"/>
        <v>461.47999999999996</v>
      </c>
      <c r="GU53" s="53">
        <v>800</v>
      </c>
      <c r="GV53" s="58">
        <f t="shared" si="212"/>
        <v>-473.23999999999972</v>
      </c>
    </row>
    <row r="54" spans="1:204" ht="15.6" customHeight="1" x14ac:dyDescent="0.25">
      <c r="A54" s="96" t="s">
        <v>149</v>
      </c>
      <c r="B54" s="28">
        <v>76</v>
      </c>
      <c r="C54" s="8"/>
      <c r="D54" s="9"/>
      <c r="E54" s="10"/>
      <c r="F54" s="10"/>
      <c r="G54" s="10"/>
      <c r="H54" s="15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8"/>
      <c r="Y54" s="8"/>
      <c r="Z54" s="9"/>
      <c r="AA54" s="9"/>
      <c r="AB54" s="8"/>
      <c r="AC54" s="14"/>
      <c r="AD54" s="8"/>
      <c r="AE54" s="49"/>
      <c r="AF54" s="36">
        <f t="shared" si="0"/>
        <v>0</v>
      </c>
      <c r="AG54" s="27">
        <v>4.8099999999999996</v>
      </c>
      <c r="AH54" s="37">
        <f t="shared" si="38"/>
        <v>0</v>
      </c>
      <c r="AI54" s="53"/>
      <c r="AJ54" s="37">
        <f t="shared" si="39"/>
        <v>0</v>
      </c>
      <c r="AK54" s="49"/>
      <c r="AL54" s="36">
        <f t="shared" si="1"/>
        <v>0</v>
      </c>
      <c r="AM54" s="27">
        <v>5.04</v>
      </c>
      <c r="AN54" s="37">
        <f t="shared" si="40"/>
        <v>0</v>
      </c>
      <c r="AO54" s="53"/>
      <c r="AP54" s="59">
        <f t="shared" si="41"/>
        <v>0</v>
      </c>
      <c r="AQ54" s="49"/>
      <c r="AR54" s="36">
        <f t="shared" si="2"/>
        <v>0</v>
      </c>
      <c r="AS54" s="27">
        <v>5.04</v>
      </c>
      <c r="AT54" s="37">
        <f t="shared" si="42"/>
        <v>0</v>
      </c>
      <c r="AU54" s="53"/>
      <c r="AV54" s="59">
        <f t="shared" si="186"/>
        <v>0</v>
      </c>
      <c r="AW54" s="49"/>
      <c r="AX54" s="36">
        <f t="shared" si="3"/>
        <v>0</v>
      </c>
      <c r="AY54" s="27">
        <v>5.04</v>
      </c>
      <c r="AZ54" s="37">
        <f t="shared" si="109"/>
        <v>0</v>
      </c>
      <c r="BA54" s="53"/>
      <c r="BB54" s="121">
        <f t="shared" si="187"/>
        <v>0</v>
      </c>
      <c r="BC54" s="128"/>
      <c r="BD54" s="124">
        <f t="shared" si="4"/>
        <v>0</v>
      </c>
      <c r="BE54" s="27">
        <v>5.04</v>
      </c>
      <c r="BF54" s="37">
        <f t="shared" si="110"/>
        <v>0</v>
      </c>
      <c r="BG54" s="53"/>
      <c r="BH54" s="121">
        <f t="shared" si="188"/>
        <v>0</v>
      </c>
      <c r="BI54" s="128"/>
      <c r="BJ54" s="124">
        <f t="shared" si="5"/>
        <v>0</v>
      </c>
      <c r="BK54" s="27">
        <v>5.04</v>
      </c>
      <c r="BL54" s="37">
        <f t="shared" si="111"/>
        <v>0</v>
      </c>
      <c r="BM54" s="53"/>
      <c r="BN54" s="110">
        <f t="shared" si="189"/>
        <v>0</v>
      </c>
      <c r="BO54" s="128"/>
      <c r="BP54" s="124">
        <f t="shared" si="6"/>
        <v>0</v>
      </c>
      <c r="BQ54" s="27">
        <v>5.04</v>
      </c>
      <c r="BR54" s="37">
        <f t="shared" si="112"/>
        <v>0</v>
      </c>
      <c r="BS54" s="53"/>
      <c r="BT54" s="110">
        <f t="shared" si="190"/>
        <v>0</v>
      </c>
      <c r="BU54" s="128"/>
      <c r="BV54" s="124">
        <f t="shared" si="7"/>
        <v>0</v>
      </c>
      <c r="BW54" s="27">
        <v>5.04</v>
      </c>
      <c r="BX54" s="37">
        <f t="shared" si="113"/>
        <v>0</v>
      </c>
      <c r="BY54" s="53"/>
      <c r="BZ54" s="110">
        <f t="shared" si="191"/>
        <v>0</v>
      </c>
      <c r="CA54" s="128"/>
      <c r="CB54" s="124">
        <f t="shared" si="8"/>
        <v>0</v>
      </c>
      <c r="CC54" s="27">
        <v>5.04</v>
      </c>
      <c r="CD54" s="37">
        <f t="shared" si="114"/>
        <v>0</v>
      </c>
      <c r="CE54" s="53"/>
      <c r="CF54" s="110">
        <f t="shared" si="192"/>
        <v>0</v>
      </c>
      <c r="CG54" s="128"/>
      <c r="CH54" s="124">
        <f t="shared" si="9"/>
        <v>0</v>
      </c>
      <c r="CI54" s="27">
        <v>5.04</v>
      </c>
      <c r="CJ54" s="37">
        <f t="shared" si="115"/>
        <v>0</v>
      </c>
      <c r="CK54" s="53"/>
      <c r="CL54" s="110">
        <f t="shared" si="193"/>
        <v>0</v>
      </c>
      <c r="CM54" s="128"/>
      <c r="CN54" s="124">
        <f t="shared" si="10"/>
        <v>0</v>
      </c>
      <c r="CO54" s="27">
        <v>5.04</v>
      </c>
      <c r="CP54" s="37">
        <f t="shared" si="116"/>
        <v>0</v>
      </c>
      <c r="CQ54" s="53"/>
      <c r="CR54" s="110">
        <f t="shared" si="194"/>
        <v>0</v>
      </c>
      <c r="CS54" s="128">
        <v>536</v>
      </c>
      <c r="CT54" s="124">
        <f t="shared" si="11"/>
        <v>536</v>
      </c>
      <c r="CU54" s="27">
        <v>5.04</v>
      </c>
      <c r="CV54" s="37">
        <f t="shared" si="146"/>
        <v>2701.44</v>
      </c>
      <c r="CW54" s="53"/>
      <c r="CX54" s="57">
        <f t="shared" si="195"/>
        <v>-2701.44</v>
      </c>
      <c r="CY54" s="128">
        <v>536</v>
      </c>
      <c r="CZ54" s="124">
        <f t="shared" si="12"/>
        <v>0</v>
      </c>
      <c r="DA54" s="27">
        <v>5.04</v>
      </c>
      <c r="DB54" s="59">
        <f t="shared" si="147"/>
        <v>0</v>
      </c>
      <c r="DC54" s="53"/>
      <c r="DD54" s="57">
        <f t="shared" si="196"/>
        <v>-2701.44</v>
      </c>
      <c r="DE54" s="128">
        <v>536</v>
      </c>
      <c r="DF54" s="124">
        <f t="shared" si="13"/>
        <v>0</v>
      </c>
      <c r="DG54" s="27">
        <v>5.29</v>
      </c>
      <c r="DH54" s="59">
        <f t="shared" si="170"/>
        <v>0</v>
      </c>
      <c r="DI54" s="53"/>
      <c r="DJ54" s="57">
        <f t="shared" si="197"/>
        <v>-2701.44</v>
      </c>
      <c r="DK54" s="128">
        <v>536</v>
      </c>
      <c r="DL54" s="124">
        <f t="shared" si="14"/>
        <v>0</v>
      </c>
      <c r="DM54" s="27">
        <v>5.29</v>
      </c>
      <c r="DN54" s="59">
        <f t="shared" si="171"/>
        <v>0</v>
      </c>
      <c r="DO54" s="53"/>
      <c r="DP54" s="57">
        <f t="shared" si="198"/>
        <v>-2701.44</v>
      </c>
      <c r="DQ54" s="128">
        <v>536</v>
      </c>
      <c r="DR54" s="124">
        <f t="shared" si="15"/>
        <v>0</v>
      </c>
      <c r="DS54" s="27">
        <v>5.29</v>
      </c>
      <c r="DT54" s="59">
        <f t="shared" si="172"/>
        <v>0</v>
      </c>
      <c r="DU54" s="53"/>
      <c r="DV54" s="57">
        <f t="shared" si="199"/>
        <v>-2701.44</v>
      </c>
      <c r="DW54" s="128">
        <v>536</v>
      </c>
      <c r="DX54" s="124">
        <f t="shared" si="16"/>
        <v>0</v>
      </c>
      <c r="DY54" s="27">
        <v>5.29</v>
      </c>
      <c r="DZ54" s="59">
        <f t="shared" si="173"/>
        <v>0</v>
      </c>
      <c r="EA54" s="53"/>
      <c r="EB54" s="57">
        <f t="shared" si="200"/>
        <v>-2701.44</v>
      </c>
      <c r="EC54" s="128">
        <v>536</v>
      </c>
      <c r="ED54" s="124">
        <f t="shared" si="17"/>
        <v>0</v>
      </c>
      <c r="EE54" s="27">
        <v>5.29</v>
      </c>
      <c r="EF54" s="59">
        <f t="shared" si="174"/>
        <v>0</v>
      </c>
      <c r="EG54" s="53"/>
      <c r="EH54" s="57">
        <f t="shared" si="201"/>
        <v>-2701.44</v>
      </c>
      <c r="EI54" s="128">
        <v>536</v>
      </c>
      <c r="EJ54" s="124">
        <f t="shared" si="18"/>
        <v>0</v>
      </c>
      <c r="EK54" s="27">
        <v>5.29</v>
      </c>
      <c r="EL54" s="59">
        <f t="shared" si="175"/>
        <v>0</v>
      </c>
      <c r="EM54" s="53"/>
      <c r="EN54" s="57">
        <f t="shared" si="202"/>
        <v>-2701.44</v>
      </c>
      <c r="EO54" s="128">
        <v>536</v>
      </c>
      <c r="EP54" s="124">
        <f t="shared" si="125"/>
        <v>0</v>
      </c>
      <c r="EQ54" s="27">
        <v>5.38</v>
      </c>
      <c r="ER54" s="59">
        <f t="shared" si="176"/>
        <v>0</v>
      </c>
      <c r="ES54" s="53"/>
      <c r="ET54" s="57">
        <f t="shared" si="203"/>
        <v>-2701.44</v>
      </c>
      <c r="EU54" s="128">
        <v>536</v>
      </c>
      <c r="EV54" s="124">
        <f t="shared" si="127"/>
        <v>0</v>
      </c>
      <c r="EW54" s="27">
        <v>5.38</v>
      </c>
      <c r="EX54" s="59">
        <f t="shared" si="177"/>
        <v>0</v>
      </c>
      <c r="EY54" s="53"/>
      <c r="EZ54" s="57">
        <f t="shared" si="204"/>
        <v>-2701.44</v>
      </c>
      <c r="FA54" s="128">
        <v>536</v>
      </c>
      <c r="FB54" s="124">
        <f t="shared" si="129"/>
        <v>0</v>
      </c>
      <c r="FC54" s="27">
        <v>5.38</v>
      </c>
      <c r="FD54" s="59">
        <f t="shared" si="178"/>
        <v>0</v>
      </c>
      <c r="FE54" s="53"/>
      <c r="FF54" s="57">
        <f t="shared" si="205"/>
        <v>-2701.44</v>
      </c>
      <c r="FG54" s="128">
        <v>536</v>
      </c>
      <c r="FH54" s="124">
        <f t="shared" si="131"/>
        <v>0</v>
      </c>
      <c r="FI54" s="27">
        <v>5.38</v>
      </c>
      <c r="FJ54" s="59">
        <f t="shared" si="179"/>
        <v>0</v>
      </c>
      <c r="FK54" s="53"/>
      <c r="FL54" s="57">
        <f t="shared" si="206"/>
        <v>-2701.44</v>
      </c>
      <c r="FM54" s="128">
        <v>536</v>
      </c>
      <c r="FN54" s="124">
        <f t="shared" si="133"/>
        <v>0</v>
      </c>
      <c r="FO54" s="27">
        <v>5.38</v>
      </c>
      <c r="FP54" s="59">
        <f t="shared" si="180"/>
        <v>0</v>
      </c>
      <c r="FQ54" s="53"/>
      <c r="FR54" s="57">
        <f t="shared" si="207"/>
        <v>-2701.44</v>
      </c>
      <c r="FS54" s="128">
        <v>0</v>
      </c>
      <c r="FT54" s="124">
        <f t="shared" si="135"/>
        <v>-536</v>
      </c>
      <c r="FU54" s="27">
        <v>5.38</v>
      </c>
      <c r="FV54" s="59">
        <f t="shared" si="181"/>
        <v>-2883.68</v>
      </c>
      <c r="FW54" s="53"/>
      <c r="FX54" s="110">
        <v>0</v>
      </c>
      <c r="FY54" s="128">
        <v>0</v>
      </c>
      <c r="FZ54" s="124">
        <f t="shared" si="137"/>
        <v>0</v>
      </c>
      <c r="GA54" s="27">
        <v>5.56</v>
      </c>
      <c r="GB54" s="59">
        <f t="shared" si="182"/>
        <v>0</v>
      </c>
      <c r="GC54" s="53"/>
      <c r="GD54" s="110">
        <v>0</v>
      </c>
      <c r="GE54" s="128">
        <v>0</v>
      </c>
      <c r="GF54" s="124">
        <f t="shared" si="139"/>
        <v>0</v>
      </c>
      <c r="GG54" s="27">
        <v>5.56</v>
      </c>
      <c r="GH54" s="59">
        <f t="shared" si="183"/>
        <v>0</v>
      </c>
      <c r="GI54" s="53"/>
      <c r="GJ54" s="110">
        <v>0</v>
      </c>
      <c r="GK54" s="128">
        <v>0</v>
      </c>
      <c r="GL54" s="124">
        <f t="shared" si="214"/>
        <v>0</v>
      </c>
      <c r="GM54" s="27">
        <v>5.56</v>
      </c>
      <c r="GN54" s="59">
        <f t="shared" si="184"/>
        <v>0</v>
      </c>
      <c r="GO54" s="53"/>
      <c r="GP54" s="110">
        <v>0</v>
      </c>
      <c r="GQ54" s="128">
        <v>0</v>
      </c>
      <c r="GR54" s="124">
        <f t="shared" si="215"/>
        <v>0</v>
      </c>
      <c r="GS54" s="27">
        <v>5.56</v>
      </c>
      <c r="GT54" s="59">
        <f t="shared" si="216"/>
        <v>0</v>
      </c>
      <c r="GU54" s="53"/>
      <c r="GV54" s="110">
        <v>0</v>
      </c>
    </row>
    <row r="55" spans="1:204" ht="15.6" customHeight="1" x14ac:dyDescent="0.25">
      <c r="A55" s="96" t="s">
        <v>82</v>
      </c>
      <c r="B55" s="5">
        <v>77</v>
      </c>
      <c r="C55" s="23">
        <v>42.6</v>
      </c>
      <c r="D55" s="2"/>
      <c r="E55" s="2"/>
      <c r="F55" s="2"/>
      <c r="G55" s="2"/>
      <c r="H55" s="2"/>
      <c r="I55" s="2"/>
      <c r="J55" s="2"/>
      <c r="K55" s="2"/>
      <c r="L55" s="2"/>
      <c r="M55" s="2">
        <v>1</v>
      </c>
      <c r="N55" s="2">
        <v>63</v>
      </c>
      <c r="O55" s="2">
        <v>68</v>
      </c>
      <c r="P55" s="2">
        <v>79</v>
      </c>
      <c r="Q55" s="2">
        <v>88</v>
      </c>
      <c r="R55" s="2">
        <v>88</v>
      </c>
      <c r="S55" s="2">
        <v>88</v>
      </c>
      <c r="T55" s="2">
        <v>88</v>
      </c>
      <c r="U55" s="2">
        <v>88</v>
      </c>
      <c r="V55" s="2">
        <v>88</v>
      </c>
      <c r="W55" s="2">
        <v>88</v>
      </c>
      <c r="X55" s="2">
        <v>88</v>
      </c>
      <c r="Y55" s="2">
        <v>91</v>
      </c>
      <c r="Z55" s="20">
        <f>Y55-X55</f>
        <v>3</v>
      </c>
      <c r="AA55" s="21">
        <v>4.8099999999999996</v>
      </c>
      <c r="AB55" s="22">
        <f t="shared" ref="AB55" si="217">Z55*AA55</f>
        <v>14.43</v>
      </c>
      <c r="AC55" s="22"/>
      <c r="AD55" s="23">
        <f>C55+AC55-AB55</f>
        <v>28.17</v>
      </c>
      <c r="AE55" s="49">
        <v>95</v>
      </c>
      <c r="AF55" s="36">
        <f t="shared" si="0"/>
        <v>4</v>
      </c>
      <c r="AG55" s="27">
        <v>4.8099999999999996</v>
      </c>
      <c r="AH55" s="37">
        <f t="shared" si="38"/>
        <v>19.239999999999998</v>
      </c>
      <c r="AI55" s="53"/>
      <c r="AJ55" s="37">
        <f t="shared" si="39"/>
        <v>8.9300000000000033</v>
      </c>
      <c r="AK55" s="49">
        <v>95</v>
      </c>
      <c r="AL55" s="36">
        <f t="shared" si="1"/>
        <v>0</v>
      </c>
      <c r="AM55" s="27">
        <v>5.04</v>
      </c>
      <c r="AN55" s="37">
        <f t="shared" si="40"/>
        <v>0</v>
      </c>
      <c r="AO55" s="53"/>
      <c r="AP55" s="59">
        <f t="shared" si="41"/>
        <v>8.9300000000000033</v>
      </c>
      <c r="AQ55" s="49">
        <v>104.75</v>
      </c>
      <c r="AR55" s="36">
        <f t="shared" si="2"/>
        <v>9.75</v>
      </c>
      <c r="AS55" s="27">
        <v>5.04</v>
      </c>
      <c r="AT55" s="37">
        <f t="shared" si="42"/>
        <v>49.14</v>
      </c>
      <c r="AU55" s="53"/>
      <c r="AV55" s="58">
        <f t="shared" si="186"/>
        <v>-40.209999999999994</v>
      </c>
      <c r="AW55" s="49">
        <v>104</v>
      </c>
      <c r="AX55" s="36">
        <f t="shared" si="3"/>
        <v>-0.75</v>
      </c>
      <c r="AY55" s="27">
        <v>5.04</v>
      </c>
      <c r="AZ55" s="37">
        <f t="shared" si="109"/>
        <v>-3.7800000000000002</v>
      </c>
      <c r="BA55" s="53"/>
      <c r="BB55" s="120">
        <f t="shared" si="187"/>
        <v>-36.429999999999993</v>
      </c>
      <c r="BC55" s="128">
        <v>104</v>
      </c>
      <c r="BD55" s="124">
        <f t="shared" si="4"/>
        <v>0</v>
      </c>
      <c r="BE55" s="27">
        <v>5.04</v>
      </c>
      <c r="BF55" s="37">
        <f t="shared" si="110"/>
        <v>0</v>
      </c>
      <c r="BG55" s="53"/>
      <c r="BH55" s="120">
        <f t="shared" si="188"/>
        <v>-36.429999999999993</v>
      </c>
      <c r="BI55" s="128">
        <v>104</v>
      </c>
      <c r="BJ55" s="124">
        <f t="shared" si="5"/>
        <v>0</v>
      </c>
      <c r="BK55" s="27">
        <v>5.04</v>
      </c>
      <c r="BL55" s="37">
        <f t="shared" si="111"/>
        <v>0</v>
      </c>
      <c r="BM55" s="53">
        <v>36.43</v>
      </c>
      <c r="BN55" s="110">
        <f>BM55-BL55+BH55</f>
        <v>0</v>
      </c>
      <c r="BO55" s="128">
        <v>104</v>
      </c>
      <c r="BP55" s="124">
        <f t="shared" si="6"/>
        <v>0</v>
      </c>
      <c r="BQ55" s="27">
        <v>5.04</v>
      </c>
      <c r="BR55" s="37">
        <f t="shared" si="112"/>
        <v>0</v>
      </c>
      <c r="BS55" s="53"/>
      <c r="BT55" s="58">
        <f t="shared" si="190"/>
        <v>0</v>
      </c>
      <c r="BU55" s="128">
        <v>104</v>
      </c>
      <c r="BV55" s="124">
        <f t="shared" si="7"/>
        <v>0</v>
      </c>
      <c r="BW55" s="27">
        <v>5.04</v>
      </c>
      <c r="BX55" s="37">
        <f t="shared" si="113"/>
        <v>0</v>
      </c>
      <c r="BY55" s="53"/>
      <c r="BZ55" s="110">
        <f t="shared" si="191"/>
        <v>0</v>
      </c>
      <c r="CA55" s="128">
        <v>104</v>
      </c>
      <c r="CB55" s="124">
        <f t="shared" si="8"/>
        <v>0</v>
      </c>
      <c r="CC55" s="27">
        <v>5.04</v>
      </c>
      <c r="CD55" s="37">
        <f t="shared" si="114"/>
        <v>0</v>
      </c>
      <c r="CE55" s="53"/>
      <c r="CF55" s="110">
        <f t="shared" si="192"/>
        <v>0</v>
      </c>
      <c r="CG55" s="128">
        <v>104</v>
      </c>
      <c r="CH55" s="124">
        <f t="shared" si="9"/>
        <v>0</v>
      </c>
      <c r="CI55" s="27">
        <v>5.04</v>
      </c>
      <c r="CJ55" s="37">
        <f t="shared" si="115"/>
        <v>0</v>
      </c>
      <c r="CK55" s="53"/>
      <c r="CL55" s="110">
        <f t="shared" si="193"/>
        <v>0</v>
      </c>
      <c r="CM55" s="128">
        <v>104</v>
      </c>
      <c r="CN55" s="124">
        <f t="shared" si="10"/>
        <v>0</v>
      </c>
      <c r="CO55" s="27">
        <v>5.04</v>
      </c>
      <c r="CP55" s="37">
        <f t="shared" si="116"/>
        <v>0</v>
      </c>
      <c r="CQ55" s="53"/>
      <c r="CR55" s="110">
        <f t="shared" si="194"/>
        <v>0</v>
      </c>
      <c r="CS55" s="128">
        <v>104</v>
      </c>
      <c r="CT55" s="124">
        <f t="shared" si="11"/>
        <v>0</v>
      </c>
      <c r="CU55" s="27">
        <v>5.04</v>
      </c>
      <c r="CV55" s="37">
        <f t="shared" si="146"/>
        <v>0</v>
      </c>
      <c r="CW55" s="53"/>
      <c r="CX55" s="110">
        <f t="shared" si="195"/>
        <v>0</v>
      </c>
      <c r="CY55" s="128">
        <v>107</v>
      </c>
      <c r="CZ55" s="124">
        <f t="shared" si="12"/>
        <v>3</v>
      </c>
      <c r="DA55" s="27">
        <v>5.04</v>
      </c>
      <c r="DB55" s="59">
        <f t="shared" si="147"/>
        <v>15.120000000000001</v>
      </c>
      <c r="DC55" s="53"/>
      <c r="DD55" s="58">
        <f t="shared" si="196"/>
        <v>-15.120000000000001</v>
      </c>
      <c r="DE55" s="128">
        <v>117</v>
      </c>
      <c r="DF55" s="124">
        <f t="shared" si="13"/>
        <v>10</v>
      </c>
      <c r="DG55" s="27">
        <v>5.29</v>
      </c>
      <c r="DH55" s="59">
        <f t="shared" si="170"/>
        <v>52.9</v>
      </c>
      <c r="DI55" s="53"/>
      <c r="DJ55" s="58">
        <f t="shared" si="197"/>
        <v>-68.02</v>
      </c>
      <c r="DK55" s="128">
        <v>131</v>
      </c>
      <c r="DL55" s="124">
        <f t="shared" si="14"/>
        <v>14</v>
      </c>
      <c r="DM55" s="27">
        <v>5.29</v>
      </c>
      <c r="DN55" s="59">
        <f t="shared" si="171"/>
        <v>74.06</v>
      </c>
      <c r="DO55" s="53">
        <v>225</v>
      </c>
      <c r="DP55" s="58">
        <f t="shared" si="198"/>
        <v>82.92</v>
      </c>
      <c r="DQ55" s="128">
        <v>131</v>
      </c>
      <c r="DR55" s="124">
        <f t="shared" si="15"/>
        <v>0</v>
      </c>
      <c r="DS55" s="27">
        <v>5.29</v>
      </c>
      <c r="DT55" s="59">
        <f t="shared" si="172"/>
        <v>0</v>
      </c>
      <c r="DU55" s="53"/>
      <c r="DV55" s="110">
        <f t="shared" si="199"/>
        <v>82.92</v>
      </c>
      <c r="DW55" s="128">
        <v>131</v>
      </c>
      <c r="DX55" s="124">
        <f t="shared" si="16"/>
        <v>0</v>
      </c>
      <c r="DY55" s="27">
        <v>5.29</v>
      </c>
      <c r="DZ55" s="59">
        <f t="shared" si="173"/>
        <v>0</v>
      </c>
      <c r="EA55" s="53"/>
      <c r="EB55" s="110">
        <f t="shared" si="200"/>
        <v>82.92</v>
      </c>
      <c r="EC55" s="128">
        <v>131</v>
      </c>
      <c r="ED55" s="124">
        <f t="shared" si="17"/>
        <v>0</v>
      </c>
      <c r="EE55" s="27">
        <v>5.29</v>
      </c>
      <c r="EF55" s="59">
        <f t="shared" si="174"/>
        <v>0</v>
      </c>
      <c r="EG55" s="53"/>
      <c r="EH55" s="110">
        <f t="shared" si="201"/>
        <v>82.92</v>
      </c>
      <c r="EI55" s="128">
        <v>131</v>
      </c>
      <c r="EJ55" s="124">
        <f t="shared" si="18"/>
        <v>0</v>
      </c>
      <c r="EK55" s="27">
        <v>5.29</v>
      </c>
      <c r="EL55" s="59">
        <f t="shared" si="175"/>
        <v>0</v>
      </c>
      <c r="EM55" s="53"/>
      <c r="EN55" s="110">
        <f t="shared" si="202"/>
        <v>82.92</v>
      </c>
      <c r="EO55" s="128">
        <v>131</v>
      </c>
      <c r="EP55" s="124">
        <f t="shared" si="125"/>
        <v>0</v>
      </c>
      <c r="EQ55" s="27">
        <v>5.38</v>
      </c>
      <c r="ER55" s="59">
        <f t="shared" si="176"/>
        <v>0</v>
      </c>
      <c r="ES55" s="53"/>
      <c r="ET55" s="110">
        <f t="shared" si="203"/>
        <v>82.92</v>
      </c>
      <c r="EU55" s="128">
        <v>131</v>
      </c>
      <c r="EV55" s="124">
        <f t="shared" si="127"/>
        <v>0</v>
      </c>
      <c r="EW55" s="27">
        <v>5.38</v>
      </c>
      <c r="EX55" s="59">
        <f t="shared" si="177"/>
        <v>0</v>
      </c>
      <c r="EY55" s="53"/>
      <c r="EZ55" s="110">
        <f t="shared" si="204"/>
        <v>82.92</v>
      </c>
      <c r="FA55" s="128">
        <v>131</v>
      </c>
      <c r="FB55" s="124">
        <f t="shared" si="129"/>
        <v>0</v>
      </c>
      <c r="FC55" s="27">
        <v>5.38</v>
      </c>
      <c r="FD55" s="59">
        <f t="shared" si="178"/>
        <v>0</v>
      </c>
      <c r="FE55" s="53"/>
      <c r="FF55" s="110">
        <f t="shared" si="205"/>
        <v>82.92</v>
      </c>
      <c r="FG55" s="128">
        <v>131</v>
      </c>
      <c r="FH55" s="124">
        <f t="shared" si="131"/>
        <v>0</v>
      </c>
      <c r="FI55" s="27">
        <v>5.38</v>
      </c>
      <c r="FJ55" s="59">
        <f t="shared" si="179"/>
        <v>0</v>
      </c>
      <c r="FK55" s="53"/>
      <c r="FL55" s="110">
        <f t="shared" si="206"/>
        <v>82.92</v>
      </c>
      <c r="FM55" s="128">
        <v>131</v>
      </c>
      <c r="FN55" s="124">
        <f t="shared" si="133"/>
        <v>0</v>
      </c>
      <c r="FO55" s="27">
        <v>5.38</v>
      </c>
      <c r="FP55" s="59">
        <f t="shared" si="180"/>
        <v>0</v>
      </c>
      <c r="FQ55" s="53"/>
      <c r="FR55" s="110">
        <f t="shared" si="207"/>
        <v>82.92</v>
      </c>
      <c r="FS55" s="128">
        <v>131</v>
      </c>
      <c r="FT55" s="124">
        <f t="shared" si="135"/>
        <v>0</v>
      </c>
      <c r="FU55" s="27">
        <v>5.38</v>
      </c>
      <c r="FV55" s="59">
        <f t="shared" si="181"/>
        <v>0</v>
      </c>
      <c r="FW55" s="53"/>
      <c r="FX55" s="110">
        <f t="shared" si="208"/>
        <v>82.92</v>
      </c>
      <c r="FY55" s="128">
        <v>131</v>
      </c>
      <c r="FZ55" s="124">
        <f t="shared" si="137"/>
        <v>0</v>
      </c>
      <c r="GA55" s="27">
        <v>5.56</v>
      </c>
      <c r="GB55" s="59">
        <f t="shared" si="182"/>
        <v>0</v>
      </c>
      <c r="GC55" s="53"/>
      <c r="GD55" s="110">
        <f t="shared" ref="GD55:GD56" si="218">GC55-GB55+FX55</f>
        <v>82.92</v>
      </c>
      <c r="GE55" s="128">
        <v>131</v>
      </c>
      <c r="GF55" s="124">
        <f t="shared" si="139"/>
        <v>0</v>
      </c>
      <c r="GG55" s="27">
        <v>5.56</v>
      </c>
      <c r="GH55" s="59">
        <f t="shared" si="183"/>
        <v>0</v>
      </c>
      <c r="GI55" s="53"/>
      <c r="GJ55" s="110">
        <f t="shared" ref="GJ55:GJ56" si="219">GI55-GH55+GD55</f>
        <v>82.92</v>
      </c>
      <c r="GK55" s="128">
        <v>133</v>
      </c>
      <c r="GL55" s="124">
        <f t="shared" si="214"/>
        <v>2</v>
      </c>
      <c r="GM55" s="27">
        <v>5.56</v>
      </c>
      <c r="GN55" s="59">
        <f t="shared" si="184"/>
        <v>11.12</v>
      </c>
      <c r="GO55" s="53"/>
      <c r="GP55" s="110">
        <f t="shared" ref="GP55:GP56" si="220">GO55-GN55+GJ55</f>
        <v>71.8</v>
      </c>
      <c r="GQ55" s="128">
        <v>133</v>
      </c>
      <c r="GR55" s="124">
        <f t="shared" si="215"/>
        <v>0</v>
      </c>
      <c r="GS55" s="27">
        <v>5.56</v>
      </c>
      <c r="GT55" s="59">
        <f t="shared" si="216"/>
        <v>0</v>
      </c>
      <c r="GU55" s="53"/>
      <c r="GV55" s="110">
        <f t="shared" ref="GV55:GV56" si="221">GU55-GT55+GP55</f>
        <v>71.8</v>
      </c>
    </row>
    <row r="56" spans="1:204" ht="15.6" customHeight="1" x14ac:dyDescent="0.25">
      <c r="A56" s="99"/>
      <c r="B56" s="28">
        <v>78</v>
      </c>
      <c r="C56" s="8"/>
      <c r="D56" s="9"/>
      <c r="E56" s="10"/>
      <c r="F56" s="10"/>
      <c r="G56" s="10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8"/>
      <c r="Y56" s="8"/>
      <c r="Z56" s="9"/>
      <c r="AA56" s="9"/>
      <c r="AB56" s="8"/>
      <c r="AC56" s="14"/>
      <c r="AD56" s="8"/>
      <c r="AE56" s="49"/>
      <c r="AF56" s="36">
        <f t="shared" si="0"/>
        <v>0</v>
      </c>
      <c r="AG56" s="27">
        <v>4.8099999999999996</v>
      </c>
      <c r="AH56" s="37">
        <f t="shared" si="38"/>
        <v>0</v>
      </c>
      <c r="AI56" s="53"/>
      <c r="AJ56" s="37">
        <f t="shared" si="39"/>
        <v>0</v>
      </c>
      <c r="AK56" s="49"/>
      <c r="AL56" s="36">
        <f t="shared" si="1"/>
        <v>0</v>
      </c>
      <c r="AM56" s="27">
        <v>5.04</v>
      </c>
      <c r="AN56" s="37">
        <f t="shared" si="40"/>
        <v>0</v>
      </c>
      <c r="AO56" s="53"/>
      <c r="AP56" s="59">
        <f t="shared" si="41"/>
        <v>0</v>
      </c>
      <c r="AQ56" s="49"/>
      <c r="AR56" s="36">
        <f t="shared" si="2"/>
        <v>0</v>
      </c>
      <c r="AS56" s="27">
        <v>5.04</v>
      </c>
      <c r="AT56" s="37">
        <f t="shared" si="42"/>
        <v>0</v>
      </c>
      <c r="AU56" s="53"/>
      <c r="AV56" s="59">
        <f t="shared" si="186"/>
        <v>0</v>
      </c>
      <c r="AW56" s="49"/>
      <c r="AX56" s="36">
        <f t="shared" si="3"/>
        <v>0</v>
      </c>
      <c r="AY56" s="27">
        <v>5.04</v>
      </c>
      <c r="AZ56" s="37">
        <f t="shared" si="109"/>
        <v>0</v>
      </c>
      <c r="BA56" s="53"/>
      <c r="BB56" s="121">
        <f t="shared" si="187"/>
        <v>0</v>
      </c>
      <c r="BC56" s="128"/>
      <c r="BD56" s="124">
        <f t="shared" si="4"/>
        <v>0</v>
      </c>
      <c r="BE56" s="27">
        <v>5.04</v>
      </c>
      <c r="BF56" s="37">
        <f t="shared" si="110"/>
        <v>0</v>
      </c>
      <c r="BG56" s="53"/>
      <c r="BH56" s="121">
        <f t="shared" si="188"/>
        <v>0</v>
      </c>
      <c r="BI56" s="128"/>
      <c r="BJ56" s="124">
        <f t="shared" si="5"/>
        <v>0</v>
      </c>
      <c r="BK56" s="27">
        <v>5.04</v>
      </c>
      <c r="BL56" s="37">
        <f t="shared" si="111"/>
        <v>0</v>
      </c>
      <c r="BM56" s="53"/>
      <c r="BN56" s="110">
        <f t="shared" si="189"/>
        <v>0</v>
      </c>
      <c r="BO56" s="128"/>
      <c r="BP56" s="124">
        <f t="shared" si="6"/>
        <v>0</v>
      </c>
      <c r="BQ56" s="27">
        <v>5.04</v>
      </c>
      <c r="BR56" s="37">
        <f t="shared" si="112"/>
        <v>0</v>
      </c>
      <c r="BS56" s="53"/>
      <c r="BT56" s="110">
        <f t="shared" si="190"/>
        <v>0</v>
      </c>
      <c r="BU56" s="128"/>
      <c r="BV56" s="124">
        <f t="shared" si="7"/>
        <v>0</v>
      </c>
      <c r="BW56" s="27">
        <v>5.04</v>
      </c>
      <c r="BX56" s="37">
        <f t="shared" si="113"/>
        <v>0</v>
      </c>
      <c r="BY56" s="53"/>
      <c r="BZ56" s="110">
        <f t="shared" si="191"/>
        <v>0</v>
      </c>
      <c r="CA56" s="128"/>
      <c r="CB56" s="124">
        <f t="shared" si="8"/>
        <v>0</v>
      </c>
      <c r="CC56" s="27">
        <v>5.04</v>
      </c>
      <c r="CD56" s="37">
        <f t="shared" si="114"/>
        <v>0</v>
      </c>
      <c r="CE56" s="53"/>
      <c r="CF56" s="110">
        <f t="shared" si="192"/>
        <v>0</v>
      </c>
      <c r="CG56" s="128"/>
      <c r="CH56" s="124">
        <f t="shared" si="9"/>
        <v>0</v>
      </c>
      <c r="CI56" s="27">
        <v>5.04</v>
      </c>
      <c r="CJ56" s="37">
        <f t="shared" si="115"/>
        <v>0</v>
      </c>
      <c r="CK56" s="53"/>
      <c r="CL56" s="110">
        <f t="shared" si="193"/>
        <v>0</v>
      </c>
      <c r="CM56" s="128"/>
      <c r="CN56" s="124">
        <f t="shared" si="10"/>
        <v>0</v>
      </c>
      <c r="CO56" s="27">
        <v>5.04</v>
      </c>
      <c r="CP56" s="37">
        <f t="shared" si="116"/>
        <v>0</v>
      </c>
      <c r="CQ56" s="53"/>
      <c r="CR56" s="110">
        <f t="shared" si="194"/>
        <v>0</v>
      </c>
      <c r="CS56" s="128"/>
      <c r="CT56" s="124">
        <f t="shared" si="11"/>
        <v>0</v>
      </c>
      <c r="CU56" s="27">
        <v>5.04</v>
      </c>
      <c r="CV56" s="37">
        <f t="shared" si="146"/>
        <v>0</v>
      </c>
      <c r="CW56" s="53"/>
      <c r="CX56" s="110">
        <f t="shared" si="195"/>
        <v>0</v>
      </c>
      <c r="CY56" s="128"/>
      <c r="CZ56" s="124">
        <f t="shared" si="12"/>
        <v>0</v>
      </c>
      <c r="DA56" s="27">
        <v>5.04</v>
      </c>
      <c r="DB56" s="37">
        <f t="shared" si="147"/>
        <v>0</v>
      </c>
      <c r="DC56" s="53"/>
      <c r="DD56" s="110">
        <f t="shared" si="196"/>
        <v>0</v>
      </c>
      <c r="DE56" s="128"/>
      <c r="DF56" s="124">
        <f t="shared" si="13"/>
        <v>0</v>
      </c>
      <c r="DG56" s="27">
        <v>5.29</v>
      </c>
      <c r="DH56" s="37">
        <f t="shared" si="170"/>
        <v>0</v>
      </c>
      <c r="DI56" s="53"/>
      <c r="DJ56" s="110">
        <f t="shared" si="197"/>
        <v>0</v>
      </c>
      <c r="DK56" s="128"/>
      <c r="DL56" s="124">
        <f t="shared" si="14"/>
        <v>0</v>
      </c>
      <c r="DM56" s="27">
        <v>5.29</v>
      </c>
      <c r="DN56" s="37">
        <f t="shared" si="171"/>
        <v>0</v>
      </c>
      <c r="DO56" s="53"/>
      <c r="DP56" s="110">
        <f t="shared" si="198"/>
        <v>0</v>
      </c>
      <c r="DQ56" s="128"/>
      <c r="DR56" s="124">
        <f t="shared" si="15"/>
        <v>0</v>
      </c>
      <c r="DS56" s="27">
        <v>5.29</v>
      </c>
      <c r="DT56" s="37">
        <f t="shared" si="172"/>
        <v>0</v>
      </c>
      <c r="DU56" s="53"/>
      <c r="DV56" s="110">
        <f t="shared" si="199"/>
        <v>0</v>
      </c>
      <c r="DW56" s="128"/>
      <c r="DX56" s="124">
        <f t="shared" si="16"/>
        <v>0</v>
      </c>
      <c r="DY56" s="27">
        <v>5.29</v>
      </c>
      <c r="DZ56" s="37">
        <f t="shared" si="173"/>
        <v>0</v>
      </c>
      <c r="EA56" s="53"/>
      <c r="EB56" s="110">
        <f t="shared" si="200"/>
        <v>0</v>
      </c>
      <c r="EC56" s="128"/>
      <c r="ED56" s="124">
        <f t="shared" si="17"/>
        <v>0</v>
      </c>
      <c r="EE56" s="27">
        <v>5.29</v>
      </c>
      <c r="EF56" s="37">
        <f t="shared" si="174"/>
        <v>0</v>
      </c>
      <c r="EG56" s="53"/>
      <c r="EH56" s="110">
        <f t="shared" si="201"/>
        <v>0</v>
      </c>
      <c r="EI56" s="128"/>
      <c r="EJ56" s="124">
        <f t="shared" si="18"/>
        <v>0</v>
      </c>
      <c r="EK56" s="27">
        <v>5.29</v>
      </c>
      <c r="EL56" s="37">
        <f t="shared" si="175"/>
        <v>0</v>
      </c>
      <c r="EM56" s="53"/>
      <c r="EN56" s="110">
        <f t="shared" si="202"/>
        <v>0</v>
      </c>
      <c r="EO56" s="128"/>
      <c r="EP56" s="124">
        <f t="shared" si="125"/>
        <v>0</v>
      </c>
      <c r="EQ56" s="27">
        <v>5.38</v>
      </c>
      <c r="ER56" s="37">
        <f t="shared" si="176"/>
        <v>0</v>
      </c>
      <c r="ES56" s="53"/>
      <c r="ET56" s="110">
        <f t="shared" si="203"/>
        <v>0</v>
      </c>
      <c r="EU56" s="128"/>
      <c r="EV56" s="124">
        <f t="shared" si="127"/>
        <v>0</v>
      </c>
      <c r="EW56" s="27">
        <v>5.38</v>
      </c>
      <c r="EX56" s="37">
        <f t="shared" si="177"/>
        <v>0</v>
      </c>
      <c r="EY56" s="53"/>
      <c r="EZ56" s="110">
        <f t="shared" si="204"/>
        <v>0</v>
      </c>
      <c r="FA56" s="128"/>
      <c r="FB56" s="124">
        <f t="shared" si="129"/>
        <v>0</v>
      </c>
      <c r="FC56" s="27">
        <v>5.38</v>
      </c>
      <c r="FD56" s="37">
        <f t="shared" si="178"/>
        <v>0</v>
      </c>
      <c r="FE56" s="53"/>
      <c r="FF56" s="110">
        <f t="shared" si="205"/>
        <v>0</v>
      </c>
      <c r="FG56" s="128"/>
      <c r="FH56" s="124">
        <f t="shared" si="131"/>
        <v>0</v>
      </c>
      <c r="FI56" s="27">
        <v>5.38</v>
      </c>
      <c r="FJ56" s="37">
        <f t="shared" si="179"/>
        <v>0</v>
      </c>
      <c r="FK56" s="53"/>
      <c r="FL56" s="110">
        <f t="shared" si="206"/>
        <v>0</v>
      </c>
      <c r="FM56" s="128"/>
      <c r="FN56" s="124">
        <f t="shared" si="133"/>
        <v>0</v>
      </c>
      <c r="FO56" s="27">
        <v>5.38</v>
      </c>
      <c r="FP56" s="37">
        <f t="shared" si="180"/>
        <v>0</v>
      </c>
      <c r="FQ56" s="53"/>
      <c r="FR56" s="110">
        <f t="shared" si="207"/>
        <v>0</v>
      </c>
      <c r="FS56" s="128"/>
      <c r="FT56" s="124">
        <f t="shared" si="135"/>
        <v>0</v>
      </c>
      <c r="FU56" s="27">
        <v>5.38</v>
      </c>
      <c r="FV56" s="37">
        <f t="shared" si="181"/>
        <v>0</v>
      </c>
      <c r="FW56" s="53"/>
      <c r="FX56" s="110">
        <f t="shared" si="208"/>
        <v>0</v>
      </c>
      <c r="FY56" s="128"/>
      <c r="FZ56" s="124">
        <f t="shared" si="137"/>
        <v>0</v>
      </c>
      <c r="GA56" s="27">
        <v>5.56</v>
      </c>
      <c r="GB56" s="37">
        <f t="shared" si="182"/>
        <v>0</v>
      </c>
      <c r="GC56" s="53"/>
      <c r="GD56" s="110">
        <f t="shared" si="218"/>
        <v>0</v>
      </c>
      <c r="GE56" s="128"/>
      <c r="GF56" s="124">
        <f t="shared" si="139"/>
        <v>0</v>
      </c>
      <c r="GG56" s="27">
        <v>5.56</v>
      </c>
      <c r="GH56" s="37">
        <f t="shared" si="183"/>
        <v>0</v>
      </c>
      <c r="GI56" s="53"/>
      <c r="GJ56" s="110">
        <f t="shared" si="219"/>
        <v>0</v>
      </c>
      <c r="GK56" s="128"/>
      <c r="GL56" s="124">
        <f t="shared" si="214"/>
        <v>0</v>
      </c>
      <c r="GM56" s="27">
        <v>5.56</v>
      </c>
      <c r="GN56" s="37">
        <f t="shared" si="184"/>
        <v>0</v>
      </c>
      <c r="GO56" s="53"/>
      <c r="GP56" s="110">
        <f t="shared" si="220"/>
        <v>0</v>
      </c>
      <c r="GQ56" s="128"/>
      <c r="GR56" s="124">
        <f t="shared" si="215"/>
        <v>0</v>
      </c>
      <c r="GS56" s="27">
        <v>5.56</v>
      </c>
      <c r="GT56" s="37">
        <f t="shared" si="216"/>
        <v>0</v>
      </c>
      <c r="GU56" s="53"/>
      <c r="GV56" s="110">
        <f t="shared" si="221"/>
        <v>0</v>
      </c>
    </row>
    <row r="57" spans="1:204" s="107" customFormat="1" ht="15.6" customHeight="1" x14ac:dyDescent="0.25">
      <c r="A57" s="97" t="s">
        <v>84</v>
      </c>
      <c r="B57" s="5">
        <v>80</v>
      </c>
      <c r="C57" s="17">
        <v>-3870.75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1</v>
      </c>
      <c r="S57" s="2">
        <v>1</v>
      </c>
      <c r="T57" s="2">
        <v>255</v>
      </c>
      <c r="U57" s="2">
        <v>442</v>
      </c>
      <c r="V57" s="2">
        <v>574</v>
      </c>
      <c r="W57" s="2">
        <v>822</v>
      </c>
      <c r="X57" s="2">
        <v>1075</v>
      </c>
      <c r="Y57" s="2">
        <v>1309</v>
      </c>
      <c r="Z57" s="20">
        <f>Y57-X57</f>
        <v>234</v>
      </c>
      <c r="AA57" s="21">
        <v>4.8099999999999996</v>
      </c>
      <c r="AB57" s="22">
        <f t="shared" ref="AB57" si="222">Z57*AA57</f>
        <v>1125.54</v>
      </c>
      <c r="AC57" s="22"/>
      <c r="AD57" s="17">
        <f>C57+AC57-AB57</f>
        <v>-4996.29</v>
      </c>
      <c r="AE57" s="49">
        <v>1401</v>
      </c>
      <c r="AF57" s="36">
        <f t="shared" ref="AF57:AF90" si="223">AE57-Y57</f>
        <v>92</v>
      </c>
      <c r="AG57" s="27">
        <v>4.8099999999999996</v>
      </c>
      <c r="AH57" s="37">
        <f t="shared" si="38"/>
        <v>442.52</v>
      </c>
      <c r="AI57" s="53">
        <f>1300+1500</f>
        <v>2800</v>
      </c>
      <c r="AJ57" s="57">
        <f t="shared" si="39"/>
        <v>-2638.81</v>
      </c>
      <c r="AK57" s="49">
        <v>1493</v>
      </c>
      <c r="AL57" s="36">
        <f t="shared" ref="AL57:AL90" si="224">AK57-AE57</f>
        <v>92</v>
      </c>
      <c r="AM57" s="27">
        <v>5.04</v>
      </c>
      <c r="AN57" s="37">
        <f t="shared" si="40"/>
        <v>463.68</v>
      </c>
      <c r="AO57" s="53">
        <v>1000</v>
      </c>
      <c r="AP57" s="57">
        <f t="shared" si="41"/>
        <v>-2102.4899999999998</v>
      </c>
      <c r="AQ57" s="49">
        <v>1570.23</v>
      </c>
      <c r="AR57" s="36">
        <f t="shared" ref="AR57:AR90" si="225">AQ57-AK57</f>
        <v>77.230000000000018</v>
      </c>
      <c r="AS57" s="27">
        <v>5.04</v>
      </c>
      <c r="AT57" s="37">
        <f t="shared" si="42"/>
        <v>389.2392000000001</v>
      </c>
      <c r="AU57" s="53">
        <v>600</v>
      </c>
      <c r="AV57" s="57">
        <f t="shared" si="186"/>
        <v>-1891.7291999999998</v>
      </c>
      <c r="AW57" s="49">
        <v>1751</v>
      </c>
      <c r="AX57" s="36">
        <f t="shared" ref="AX57:AX90" si="226">AW57-AQ57</f>
        <v>180.76999999999998</v>
      </c>
      <c r="AY57" s="27">
        <v>5.04</v>
      </c>
      <c r="AZ57" s="37">
        <f t="shared" si="109"/>
        <v>911.08079999999995</v>
      </c>
      <c r="BA57" s="53">
        <v>3200</v>
      </c>
      <c r="BB57" s="121">
        <f t="shared" si="187"/>
        <v>397.19000000000051</v>
      </c>
      <c r="BC57" s="129">
        <v>2019</v>
      </c>
      <c r="BD57" s="124">
        <f t="shared" ref="BD57:BD90" si="227">BC57-AW57</f>
        <v>268</v>
      </c>
      <c r="BE57" s="27">
        <v>5.04</v>
      </c>
      <c r="BF57" s="37">
        <f t="shared" si="110"/>
        <v>1350.72</v>
      </c>
      <c r="BG57" s="53"/>
      <c r="BH57" s="119">
        <f t="shared" si="188"/>
        <v>-953.52999999999952</v>
      </c>
      <c r="BI57" s="129">
        <v>2545</v>
      </c>
      <c r="BJ57" s="125">
        <f t="shared" ref="BJ57:BJ90" si="228">BI57-BC57</f>
        <v>526</v>
      </c>
      <c r="BK57" s="68">
        <v>5.04</v>
      </c>
      <c r="BL57" s="57">
        <f t="shared" si="111"/>
        <v>2651.04</v>
      </c>
      <c r="BM57" s="69"/>
      <c r="BN57" s="57">
        <f t="shared" si="189"/>
        <v>-3604.5699999999997</v>
      </c>
      <c r="BO57" s="129">
        <v>3805</v>
      </c>
      <c r="BP57" s="125">
        <f t="shared" ref="BP57:BP90" si="229">BO57-BI57</f>
        <v>1260</v>
      </c>
      <c r="BQ57" s="68">
        <v>5.04</v>
      </c>
      <c r="BR57" s="57">
        <f t="shared" si="112"/>
        <v>6350.4</v>
      </c>
      <c r="BS57" s="69">
        <v>3300</v>
      </c>
      <c r="BT57" s="57">
        <f t="shared" si="190"/>
        <v>-6654.9699999999993</v>
      </c>
      <c r="BU57" s="129">
        <v>5002</v>
      </c>
      <c r="BV57" s="125">
        <f t="shared" ref="BV57:BV85" si="230">BU57-BO57</f>
        <v>1197</v>
      </c>
      <c r="BW57" s="68">
        <v>5.04</v>
      </c>
      <c r="BX57" s="57">
        <f t="shared" si="113"/>
        <v>6032.88</v>
      </c>
      <c r="BY57" s="69"/>
      <c r="BZ57" s="57">
        <f t="shared" si="191"/>
        <v>-12687.849999999999</v>
      </c>
      <c r="CA57" s="129">
        <v>6484</v>
      </c>
      <c r="CB57" s="125">
        <f t="shared" ref="CB57:CB85" si="231">CA57-BU57</f>
        <v>1482</v>
      </c>
      <c r="CC57" s="68">
        <v>5.04</v>
      </c>
      <c r="CD57" s="57">
        <f t="shared" si="114"/>
        <v>7469.28</v>
      </c>
      <c r="CE57" s="69">
        <v>10000</v>
      </c>
      <c r="CF57" s="57">
        <f t="shared" si="192"/>
        <v>-10157.129999999997</v>
      </c>
      <c r="CG57" s="129">
        <v>7055</v>
      </c>
      <c r="CH57" s="125">
        <f t="shared" ref="CH57:CH85" si="232">CG57-CA57</f>
        <v>571</v>
      </c>
      <c r="CI57" s="68">
        <v>5.04</v>
      </c>
      <c r="CJ57" s="57">
        <f t="shared" si="115"/>
        <v>2877.84</v>
      </c>
      <c r="CK57" s="69"/>
      <c r="CL57" s="57">
        <f t="shared" si="193"/>
        <v>-13034.969999999998</v>
      </c>
      <c r="CM57" s="129">
        <v>7449</v>
      </c>
      <c r="CN57" s="125">
        <f t="shared" ref="CN57:CN85" si="233">CM57-CG57</f>
        <v>394</v>
      </c>
      <c r="CO57" s="68">
        <v>5.04</v>
      </c>
      <c r="CP57" s="57">
        <f t="shared" si="116"/>
        <v>1985.76</v>
      </c>
      <c r="CQ57" s="105"/>
      <c r="CR57" s="59">
        <f t="shared" si="194"/>
        <v>-15020.729999999998</v>
      </c>
      <c r="CS57" s="130">
        <v>7582</v>
      </c>
      <c r="CT57" s="126">
        <f t="shared" ref="CT57:CT85" si="234">CS57-CM57</f>
        <v>133</v>
      </c>
      <c r="CU57" s="18">
        <v>5.04</v>
      </c>
      <c r="CV57" s="59">
        <f t="shared" si="146"/>
        <v>670.32</v>
      </c>
      <c r="CW57" s="105"/>
      <c r="CX57" s="59">
        <f t="shared" si="195"/>
        <v>-15691.049999999997</v>
      </c>
      <c r="CY57" s="130">
        <v>7642</v>
      </c>
      <c r="CZ57" s="126">
        <f t="shared" ref="CZ57:CZ85" si="235">CY57-CS57</f>
        <v>60</v>
      </c>
      <c r="DA57" s="18">
        <v>5.04</v>
      </c>
      <c r="DB57" s="59">
        <f t="shared" si="147"/>
        <v>302.39999999999998</v>
      </c>
      <c r="DC57" s="105">
        <v>6000</v>
      </c>
      <c r="DD57" s="59">
        <f t="shared" si="196"/>
        <v>-9993.4499999999971</v>
      </c>
      <c r="DE57" s="130">
        <v>7693</v>
      </c>
      <c r="DF57" s="126">
        <f t="shared" ref="DF57:DF85" si="236">DE57-CY57</f>
        <v>51</v>
      </c>
      <c r="DG57" s="18">
        <v>5.29</v>
      </c>
      <c r="DH57" s="59">
        <f t="shared" si="170"/>
        <v>269.79000000000002</v>
      </c>
      <c r="DI57" s="105">
        <v>1000</v>
      </c>
      <c r="DJ57" s="59">
        <f t="shared" si="197"/>
        <v>-9263.239999999998</v>
      </c>
      <c r="DK57" s="130">
        <v>7820</v>
      </c>
      <c r="DL57" s="126">
        <f t="shared" ref="DL57:DL85" si="237">DK57-DE57</f>
        <v>127</v>
      </c>
      <c r="DM57" s="18">
        <v>5.29</v>
      </c>
      <c r="DN57" s="59">
        <f t="shared" si="171"/>
        <v>671.83</v>
      </c>
      <c r="DO57" s="105">
        <v>3500</v>
      </c>
      <c r="DP57" s="59">
        <f t="shared" si="198"/>
        <v>-6435.0699999999979</v>
      </c>
      <c r="DQ57" s="130">
        <v>7963</v>
      </c>
      <c r="DR57" s="126">
        <f t="shared" ref="DR57:DR85" si="238">DQ57-DK57</f>
        <v>143</v>
      </c>
      <c r="DS57" s="18">
        <v>5.29</v>
      </c>
      <c r="DT57" s="59">
        <f t="shared" si="172"/>
        <v>756.47</v>
      </c>
      <c r="DU57" s="105">
        <v>15000</v>
      </c>
      <c r="DV57" s="110">
        <f t="shared" si="199"/>
        <v>7808.4600000000028</v>
      </c>
      <c r="DW57" s="130">
        <v>8230</v>
      </c>
      <c r="DX57" s="126">
        <f t="shared" ref="DX57:DX85" si="239">DW57-DQ57</f>
        <v>267</v>
      </c>
      <c r="DY57" s="18">
        <v>5.29</v>
      </c>
      <c r="DZ57" s="59">
        <f t="shared" si="173"/>
        <v>1412.43</v>
      </c>
      <c r="EA57" s="105">
        <v>225</v>
      </c>
      <c r="EB57" s="110">
        <f t="shared" si="200"/>
        <v>6621.0300000000025</v>
      </c>
      <c r="EC57" s="130">
        <v>8943</v>
      </c>
      <c r="ED57" s="126">
        <f t="shared" ref="ED57:ED85" si="240">EC57-DW57</f>
        <v>713</v>
      </c>
      <c r="EE57" s="18">
        <v>5.29</v>
      </c>
      <c r="EF57" s="59">
        <f t="shared" si="174"/>
        <v>3771.77</v>
      </c>
      <c r="EG57" s="105"/>
      <c r="EH57" s="110">
        <f t="shared" si="201"/>
        <v>2849.2600000000025</v>
      </c>
      <c r="EI57" s="130">
        <v>10275</v>
      </c>
      <c r="EJ57" s="126">
        <f t="shared" ref="EJ57:EJ85" si="241">EI57-EC57</f>
        <v>1332</v>
      </c>
      <c r="EK57" s="18">
        <v>5.29</v>
      </c>
      <c r="EL57" s="59">
        <f t="shared" si="175"/>
        <v>7046.28</v>
      </c>
      <c r="EM57" s="105"/>
      <c r="EN57" s="110">
        <f t="shared" si="202"/>
        <v>-4197.0199999999968</v>
      </c>
      <c r="EO57" s="130">
        <v>12247</v>
      </c>
      <c r="EP57" s="126">
        <f t="shared" si="125"/>
        <v>1972</v>
      </c>
      <c r="EQ57" s="27">
        <v>5.38</v>
      </c>
      <c r="ER57" s="59">
        <f t="shared" si="176"/>
        <v>10609.36</v>
      </c>
      <c r="ES57" s="105">
        <v>2000</v>
      </c>
      <c r="ET57" s="110">
        <f t="shared" si="203"/>
        <v>-12806.379999999997</v>
      </c>
      <c r="EU57" s="130">
        <v>13982</v>
      </c>
      <c r="EV57" s="126">
        <f t="shared" si="127"/>
        <v>1735</v>
      </c>
      <c r="EW57" s="27">
        <v>5.38</v>
      </c>
      <c r="EX57" s="59">
        <f t="shared" si="177"/>
        <v>9334.2999999999993</v>
      </c>
      <c r="EY57" s="105"/>
      <c r="EZ57" s="57">
        <f t="shared" si="204"/>
        <v>-22140.679999999997</v>
      </c>
      <c r="FA57" s="130">
        <v>14127</v>
      </c>
      <c r="FB57" s="126">
        <f t="shared" si="129"/>
        <v>145</v>
      </c>
      <c r="FC57" s="27">
        <v>5.38</v>
      </c>
      <c r="FD57" s="59">
        <f t="shared" si="178"/>
        <v>780.1</v>
      </c>
      <c r="FE57" s="105"/>
      <c r="FF57" s="57">
        <f t="shared" si="205"/>
        <v>-22920.779999999995</v>
      </c>
      <c r="FG57" s="130">
        <v>14466</v>
      </c>
      <c r="FH57" s="126">
        <f t="shared" si="131"/>
        <v>339</v>
      </c>
      <c r="FI57" s="27">
        <v>5.38</v>
      </c>
      <c r="FJ57" s="59">
        <f t="shared" si="179"/>
        <v>1823.82</v>
      </c>
      <c r="FK57" s="105">
        <v>2500</v>
      </c>
      <c r="FL57" s="57">
        <f t="shared" si="206"/>
        <v>-22244.599999999995</v>
      </c>
      <c r="FM57" s="129">
        <v>14794</v>
      </c>
      <c r="FN57" s="126">
        <f t="shared" si="133"/>
        <v>328</v>
      </c>
      <c r="FO57" s="27">
        <v>5.38</v>
      </c>
      <c r="FP57" s="59">
        <f t="shared" si="180"/>
        <v>1764.6399999999999</v>
      </c>
      <c r="FQ57" s="105"/>
      <c r="FR57" s="57">
        <f t="shared" si="207"/>
        <v>-24009.239999999994</v>
      </c>
      <c r="FS57" s="129">
        <v>14987</v>
      </c>
      <c r="FT57" s="125">
        <f t="shared" si="135"/>
        <v>193</v>
      </c>
      <c r="FU57" s="68">
        <v>5.38</v>
      </c>
      <c r="FV57" s="57">
        <f t="shared" si="181"/>
        <v>1038.3399999999999</v>
      </c>
      <c r="FW57" s="69"/>
      <c r="FX57" s="57">
        <f>FW57-FV57+FR57</f>
        <v>-25047.579999999994</v>
      </c>
      <c r="FY57" s="129">
        <v>15052</v>
      </c>
      <c r="FZ57" s="125">
        <f t="shared" si="137"/>
        <v>65</v>
      </c>
      <c r="GA57" s="68">
        <v>5.56</v>
      </c>
      <c r="GB57" s="57">
        <f t="shared" si="182"/>
        <v>361.4</v>
      </c>
      <c r="GC57" s="69">
        <v>10400</v>
      </c>
      <c r="GD57" s="57">
        <f>GC57-GB57+FX57</f>
        <v>-15008.979999999994</v>
      </c>
      <c r="GE57" s="129">
        <v>15284</v>
      </c>
      <c r="GF57" s="125">
        <f t="shared" si="139"/>
        <v>232</v>
      </c>
      <c r="GG57" s="68">
        <v>5.56</v>
      </c>
      <c r="GH57" s="57">
        <f t="shared" si="183"/>
        <v>1289.9199999999998</v>
      </c>
      <c r="GI57" s="69"/>
      <c r="GJ57" s="57">
        <f>GI57-GH57+GD57</f>
        <v>-16298.899999999994</v>
      </c>
      <c r="GK57" s="130">
        <v>15464</v>
      </c>
      <c r="GL57" s="126">
        <f t="shared" si="214"/>
        <v>180</v>
      </c>
      <c r="GM57" s="18">
        <v>5.56</v>
      </c>
      <c r="GN57" s="59">
        <f t="shared" si="184"/>
        <v>1000.8</v>
      </c>
      <c r="GO57" s="105"/>
      <c r="GP57" s="57">
        <f>GO57-GN57+GJ57</f>
        <v>-17299.699999999993</v>
      </c>
      <c r="GQ57" s="130">
        <v>15814</v>
      </c>
      <c r="GR57" s="126">
        <f t="shared" si="215"/>
        <v>350</v>
      </c>
      <c r="GS57" s="18">
        <v>5.56</v>
      </c>
      <c r="GT57" s="59">
        <f t="shared" si="216"/>
        <v>1945.9999999999998</v>
      </c>
      <c r="GU57" s="105">
        <f>16000+5000</f>
        <v>21000</v>
      </c>
      <c r="GV57" s="110">
        <f>GU57-GT57+GP57</f>
        <v>1754.3000000000065</v>
      </c>
    </row>
    <row r="58" spans="1:204" s="107" customFormat="1" ht="15.6" customHeight="1" x14ac:dyDescent="0.25">
      <c r="A58" s="96" t="s">
        <v>197</v>
      </c>
      <c r="B58" s="28">
        <v>81</v>
      </c>
      <c r="C58" s="8"/>
      <c r="D58" s="9"/>
      <c r="E58" s="10"/>
      <c r="F58" s="10"/>
      <c r="G58" s="10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8"/>
      <c r="Y58" s="8"/>
      <c r="Z58" s="9"/>
      <c r="AA58" s="9"/>
      <c r="AB58" s="8"/>
      <c r="AC58" s="14"/>
      <c r="AD58" s="8"/>
      <c r="AE58" s="49"/>
      <c r="AF58" s="36">
        <f t="shared" si="223"/>
        <v>0</v>
      </c>
      <c r="AG58" s="27">
        <v>4.8099999999999996</v>
      </c>
      <c r="AH58" s="37">
        <f t="shared" si="38"/>
        <v>0</v>
      </c>
      <c r="AI58" s="53"/>
      <c r="AJ58" s="37">
        <f t="shared" si="39"/>
        <v>0</v>
      </c>
      <c r="AK58" s="49"/>
      <c r="AL58" s="36">
        <f t="shared" si="224"/>
        <v>0</v>
      </c>
      <c r="AM58" s="27">
        <v>5.04</v>
      </c>
      <c r="AN58" s="37">
        <f t="shared" si="40"/>
        <v>0</v>
      </c>
      <c r="AO58" s="53"/>
      <c r="AP58" s="59">
        <f t="shared" si="41"/>
        <v>0</v>
      </c>
      <c r="AQ58" s="49"/>
      <c r="AR58" s="36">
        <f t="shared" si="225"/>
        <v>0</v>
      </c>
      <c r="AS58" s="27">
        <v>5.04</v>
      </c>
      <c r="AT58" s="37">
        <f t="shared" si="42"/>
        <v>0</v>
      </c>
      <c r="AU58" s="53"/>
      <c r="AV58" s="59">
        <f t="shared" si="186"/>
        <v>0</v>
      </c>
      <c r="AW58" s="49"/>
      <c r="AX58" s="36">
        <f t="shared" si="226"/>
        <v>0</v>
      </c>
      <c r="AY58" s="27">
        <v>5.04</v>
      </c>
      <c r="AZ58" s="37">
        <f t="shared" si="109"/>
        <v>0</v>
      </c>
      <c r="BA58" s="53"/>
      <c r="BB58" s="121">
        <f t="shared" si="187"/>
        <v>0</v>
      </c>
      <c r="BC58" s="128"/>
      <c r="BD58" s="124">
        <f t="shared" si="227"/>
        <v>0</v>
      </c>
      <c r="BE58" s="27">
        <v>5.04</v>
      </c>
      <c r="BF58" s="37">
        <f t="shared" si="110"/>
        <v>0</v>
      </c>
      <c r="BG58" s="53"/>
      <c r="BH58" s="121">
        <f t="shared" si="188"/>
        <v>0</v>
      </c>
      <c r="BI58" s="128"/>
      <c r="BJ58" s="124">
        <f t="shared" si="228"/>
        <v>0</v>
      </c>
      <c r="BK58" s="27">
        <v>5.04</v>
      </c>
      <c r="BL58" s="37">
        <f t="shared" si="111"/>
        <v>0</v>
      </c>
      <c r="BM58" s="53"/>
      <c r="BN58" s="110">
        <f t="shared" si="189"/>
        <v>0</v>
      </c>
      <c r="BO58" s="128"/>
      <c r="BP58" s="124">
        <f t="shared" si="229"/>
        <v>0</v>
      </c>
      <c r="BQ58" s="27">
        <v>5.04</v>
      </c>
      <c r="BR58" s="37">
        <f t="shared" si="112"/>
        <v>0</v>
      </c>
      <c r="BS58" s="53"/>
      <c r="BT58" s="110">
        <f t="shared" si="190"/>
        <v>0</v>
      </c>
      <c r="BU58" s="128"/>
      <c r="BV58" s="124">
        <f t="shared" si="230"/>
        <v>0</v>
      </c>
      <c r="BW58" s="27">
        <v>5.04</v>
      </c>
      <c r="BX58" s="37">
        <f t="shared" si="113"/>
        <v>0</v>
      </c>
      <c r="BY58" s="53"/>
      <c r="BZ58" s="110">
        <f t="shared" si="191"/>
        <v>0</v>
      </c>
      <c r="CA58" s="128"/>
      <c r="CB58" s="124">
        <f t="shared" si="231"/>
        <v>0</v>
      </c>
      <c r="CC58" s="27">
        <v>5.04</v>
      </c>
      <c r="CD58" s="37">
        <f t="shared" si="114"/>
        <v>0</v>
      </c>
      <c r="CE58" s="53"/>
      <c r="CF58" s="110">
        <f t="shared" si="192"/>
        <v>0</v>
      </c>
      <c r="CG58" s="128"/>
      <c r="CH58" s="124">
        <f t="shared" si="232"/>
        <v>0</v>
      </c>
      <c r="CI58" s="27">
        <v>5.04</v>
      </c>
      <c r="CJ58" s="37">
        <f t="shared" si="115"/>
        <v>0</v>
      </c>
      <c r="CK58" s="53"/>
      <c r="CL58" s="110">
        <f t="shared" si="193"/>
        <v>0</v>
      </c>
      <c r="CM58" s="128"/>
      <c r="CN58" s="124">
        <f t="shared" si="233"/>
        <v>0</v>
      </c>
      <c r="CO58" s="27">
        <v>5.04</v>
      </c>
      <c r="CP58" s="37">
        <f t="shared" si="116"/>
        <v>0</v>
      </c>
      <c r="CQ58" s="53"/>
      <c r="CR58" s="110">
        <f t="shared" si="194"/>
        <v>0</v>
      </c>
      <c r="CS58" s="129">
        <v>632</v>
      </c>
      <c r="CT58" s="125">
        <f t="shared" si="234"/>
        <v>632</v>
      </c>
      <c r="CU58" s="68">
        <v>5.04</v>
      </c>
      <c r="CV58" s="57">
        <f t="shared" si="146"/>
        <v>3185.28</v>
      </c>
      <c r="CW58" s="69"/>
      <c r="CX58" s="57">
        <f t="shared" si="195"/>
        <v>-3185.28</v>
      </c>
      <c r="CY58" s="129">
        <v>632</v>
      </c>
      <c r="CZ58" s="125">
        <f t="shared" si="235"/>
        <v>0</v>
      </c>
      <c r="DA58" s="68">
        <v>5.04</v>
      </c>
      <c r="DB58" s="57">
        <f t="shared" si="147"/>
        <v>0</v>
      </c>
      <c r="DC58" s="69"/>
      <c r="DD58" s="57">
        <f t="shared" si="196"/>
        <v>-3185.28</v>
      </c>
      <c r="DE58" s="129">
        <v>632</v>
      </c>
      <c r="DF58" s="125">
        <f t="shared" si="236"/>
        <v>0</v>
      </c>
      <c r="DG58" s="68">
        <v>5.29</v>
      </c>
      <c r="DH58" s="57">
        <f t="shared" si="170"/>
        <v>0</v>
      </c>
      <c r="DI58" s="69"/>
      <c r="DJ58" s="57">
        <f t="shared" si="197"/>
        <v>-3185.28</v>
      </c>
      <c r="DK58" s="129">
        <v>632</v>
      </c>
      <c r="DL58" s="125">
        <f t="shared" si="237"/>
        <v>0</v>
      </c>
      <c r="DM58" s="68">
        <v>5.29</v>
      </c>
      <c r="DN58" s="57">
        <f t="shared" si="171"/>
        <v>0</v>
      </c>
      <c r="DO58" s="69"/>
      <c r="DP58" s="57">
        <f t="shared" si="198"/>
        <v>-3185.28</v>
      </c>
      <c r="DQ58" s="129">
        <v>632</v>
      </c>
      <c r="DR58" s="125">
        <f t="shared" si="238"/>
        <v>0</v>
      </c>
      <c r="DS58" s="68">
        <v>5.29</v>
      </c>
      <c r="DT58" s="57">
        <f t="shared" si="172"/>
        <v>0</v>
      </c>
      <c r="DU58" s="69"/>
      <c r="DV58" s="57">
        <f t="shared" si="199"/>
        <v>-3185.28</v>
      </c>
      <c r="DW58" s="129">
        <v>632</v>
      </c>
      <c r="DX58" s="125">
        <f t="shared" si="239"/>
        <v>0</v>
      </c>
      <c r="DY58" s="68">
        <v>5.29</v>
      </c>
      <c r="DZ58" s="57">
        <f t="shared" si="173"/>
        <v>0</v>
      </c>
      <c r="EA58" s="69"/>
      <c r="EB58" s="57">
        <f t="shared" si="200"/>
        <v>-3185.28</v>
      </c>
      <c r="EC58" s="129">
        <v>632</v>
      </c>
      <c r="ED58" s="125">
        <f t="shared" si="240"/>
        <v>0</v>
      </c>
      <c r="EE58" s="68">
        <v>5.29</v>
      </c>
      <c r="EF58" s="57">
        <f t="shared" si="174"/>
        <v>0</v>
      </c>
      <c r="EG58" s="69"/>
      <c r="EH58" s="57">
        <f t="shared" si="201"/>
        <v>-3185.28</v>
      </c>
      <c r="EI58" s="129">
        <v>632</v>
      </c>
      <c r="EJ58" s="125">
        <f t="shared" si="241"/>
        <v>0</v>
      </c>
      <c r="EK58" s="68">
        <v>5.29</v>
      </c>
      <c r="EL58" s="57">
        <f t="shared" si="175"/>
        <v>0</v>
      </c>
      <c r="EM58" s="69"/>
      <c r="EN58" s="57">
        <f t="shared" si="202"/>
        <v>-3185.28</v>
      </c>
      <c r="EO58" s="130">
        <v>632</v>
      </c>
      <c r="EP58" s="126">
        <f t="shared" si="125"/>
        <v>0</v>
      </c>
      <c r="EQ58" s="18">
        <v>5.38</v>
      </c>
      <c r="ER58" s="59">
        <f t="shared" si="176"/>
        <v>0</v>
      </c>
      <c r="ES58" s="105"/>
      <c r="ET58" s="59">
        <f t="shared" si="203"/>
        <v>-3185.28</v>
      </c>
      <c r="EU58" s="130">
        <v>632</v>
      </c>
      <c r="EV58" s="126">
        <f t="shared" si="127"/>
        <v>0</v>
      </c>
      <c r="EW58" s="18">
        <v>5.38</v>
      </c>
      <c r="EX58" s="59">
        <f t="shared" si="177"/>
        <v>0</v>
      </c>
      <c r="EY58" s="105"/>
      <c r="EZ58" s="59">
        <f t="shared" si="204"/>
        <v>-3185.28</v>
      </c>
      <c r="FA58" s="130">
        <v>632</v>
      </c>
      <c r="FB58" s="126">
        <f t="shared" si="129"/>
        <v>0</v>
      </c>
      <c r="FC58" s="18">
        <v>5.38</v>
      </c>
      <c r="FD58" s="59">
        <f t="shared" si="178"/>
        <v>0</v>
      </c>
      <c r="FE58" s="105"/>
      <c r="FF58" s="59">
        <f t="shared" si="205"/>
        <v>-3185.28</v>
      </c>
      <c r="FG58" s="130">
        <v>632</v>
      </c>
      <c r="FH58" s="126">
        <f t="shared" si="131"/>
        <v>0</v>
      </c>
      <c r="FI58" s="18">
        <v>5.38</v>
      </c>
      <c r="FJ58" s="59">
        <f t="shared" si="179"/>
        <v>0</v>
      </c>
      <c r="FK58" s="105">
        <v>3500</v>
      </c>
      <c r="FL58" s="110">
        <f>FK58-FJ58+FF58</f>
        <v>314.7199999999998</v>
      </c>
      <c r="FM58" s="130">
        <v>632</v>
      </c>
      <c r="FN58" s="126">
        <f t="shared" si="133"/>
        <v>0</v>
      </c>
      <c r="FO58" s="18">
        <v>5.38</v>
      </c>
      <c r="FP58" s="59">
        <f t="shared" si="180"/>
        <v>0</v>
      </c>
      <c r="FQ58" s="105"/>
      <c r="FR58" s="110">
        <f t="shared" si="207"/>
        <v>314.7199999999998</v>
      </c>
      <c r="FS58" s="130">
        <v>0</v>
      </c>
      <c r="FT58" s="126">
        <f t="shared" si="135"/>
        <v>-632</v>
      </c>
      <c r="FU58" s="27">
        <v>5.38</v>
      </c>
      <c r="FV58" s="59">
        <f t="shared" si="181"/>
        <v>-3400.16</v>
      </c>
      <c r="FW58" s="105">
        <v>630</v>
      </c>
      <c r="FX58" s="110">
        <f>FW58+FK58</f>
        <v>4130</v>
      </c>
      <c r="FY58" s="130">
        <v>0</v>
      </c>
      <c r="FZ58" s="126">
        <f t="shared" si="137"/>
        <v>0</v>
      </c>
      <c r="GA58" s="27">
        <v>5.56</v>
      </c>
      <c r="GB58" s="59">
        <f t="shared" si="182"/>
        <v>0</v>
      </c>
      <c r="GC58" s="105"/>
      <c r="GD58" s="110">
        <f>GC58-GB58+FX58</f>
        <v>4130</v>
      </c>
      <c r="GE58" s="130">
        <v>0</v>
      </c>
      <c r="GF58" s="126">
        <f t="shared" si="139"/>
        <v>0</v>
      </c>
      <c r="GG58" s="27">
        <v>5.56</v>
      </c>
      <c r="GH58" s="59">
        <f t="shared" si="183"/>
        <v>0</v>
      </c>
      <c r="GI58" s="105"/>
      <c r="GJ58" s="110">
        <f>GI58-GH58+GD58</f>
        <v>4130</v>
      </c>
      <c r="GK58" s="130">
        <v>0</v>
      </c>
      <c r="GL58" s="126">
        <f t="shared" si="214"/>
        <v>0</v>
      </c>
      <c r="GM58" s="27">
        <v>5.56</v>
      </c>
      <c r="GN58" s="59">
        <f t="shared" si="184"/>
        <v>0</v>
      </c>
      <c r="GO58" s="105"/>
      <c r="GP58" s="110">
        <f>GO58-GN58+GJ58</f>
        <v>4130</v>
      </c>
      <c r="GQ58" s="130">
        <v>0</v>
      </c>
      <c r="GR58" s="126">
        <f t="shared" si="215"/>
        <v>0</v>
      </c>
      <c r="GS58" s="27">
        <v>5.56</v>
      </c>
      <c r="GT58" s="59">
        <f t="shared" si="216"/>
        <v>0</v>
      </c>
      <c r="GU58" s="105"/>
      <c r="GV58" s="110">
        <f>GU58-GT58+GP58</f>
        <v>4130</v>
      </c>
    </row>
    <row r="59" spans="1:204" s="107" customFormat="1" ht="15.6" customHeight="1" x14ac:dyDescent="0.25">
      <c r="A59" s="96" t="s">
        <v>159</v>
      </c>
      <c r="B59" s="5">
        <v>82</v>
      </c>
      <c r="C59" s="17">
        <v>-5791.71</v>
      </c>
      <c r="D59" s="2"/>
      <c r="E59" s="2"/>
      <c r="F59" s="2"/>
      <c r="G59" s="2"/>
      <c r="H59" s="2"/>
      <c r="I59" s="2"/>
      <c r="J59" s="2"/>
      <c r="K59" s="2"/>
      <c r="L59" s="2">
        <v>324</v>
      </c>
      <c r="M59" s="2">
        <v>463</v>
      </c>
      <c r="N59" s="2">
        <v>324</v>
      </c>
      <c r="O59" s="2">
        <v>468</v>
      </c>
      <c r="P59" s="2">
        <v>471</v>
      </c>
      <c r="Q59" s="2">
        <v>471</v>
      </c>
      <c r="R59" s="2">
        <v>471</v>
      </c>
      <c r="S59" s="2">
        <v>631</v>
      </c>
      <c r="T59" s="2">
        <v>1147</v>
      </c>
      <c r="U59" s="2">
        <v>2441</v>
      </c>
      <c r="V59" s="2">
        <v>3264</v>
      </c>
      <c r="W59" s="2">
        <v>3769</v>
      </c>
      <c r="X59" s="2">
        <v>4399</v>
      </c>
      <c r="Y59" s="2">
        <v>4774</v>
      </c>
      <c r="Z59" s="20">
        <f>Y59-X59</f>
        <v>375</v>
      </c>
      <c r="AA59" s="21">
        <v>4.8099999999999996</v>
      </c>
      <c r="AB59" s="22">
        <f t="shared" ref="AB59" si="242">Z59*AA59</f>
        <v>1803.7499999999998</v>
      </c>
      <c r="AC59" s="25">
        <v>2500</v>
      </c>
      <c r="AD59" s="17">
        <f>C59+AC59-AB59</f>
        <v>-5095.46</v>
      </c>
      <c r="AE59" s="49">
        <v>5024</v>
      </c>
      <c r="AF59" s="36">
        <f t="shared" si="223"/>
        <v>250</v>
      </c>
      <c r="AG59" s="27">
        <v>4.8099999999999996</v>
      </c>
      <c r="AH59" s="37">
        <f t="shared" ref="AH59:AH90" si="243">AG59*AF59</f>
        <v>1202.5</v>
      </c>
      <c r="AI59" s="53">
        <v>6100</v>
      </c>
      <c r="AJ59" s="58">
        <f t="shared" ref="AJ59:AJ60" si="244">AI59-AH59+AD59</f>
        <v>-197.96000000000004</v>
      </c>
      <c r="AK59" s="49">
        <v>5221</v>
      </c>
      <c r="AL59" s="36">
        <f t="shared" si="224"/>
        <v>197</v>
      </c>
      <c r="AM59" s="27">
        <v>5.04</v>
      </c>
      <c r="AN59" s="37">
        <f t="shared" ref="AN59:AN92" si="245">AM59*AL59</f>
        <v>992.88</v>
      </c>
      <c r="AO59" s="53">
        <v>1300</v>
      </c>
      <c r="AP59" s="59">
        <f t="shared" ref="AP59:AP60" si="246">AO59-AN59+AJ59</f>
        <v>109.15999999999997</v>
      </c>
      <c r="AQ59" s="49">
        <v>5407.9</v>
      </c>
      <c r="AR59" s="36">
        <f t="shared" si="225"/>
        <v>186.89999999999964</v>
      </c>
      <c r="AS59" s="27">
        <v>5.04</v>
      </c>
      <c r="AT59" s="37">
        <f t="shared" ref="AT59:AT92" si="247">AS59*AR59</f>
        <v>941.97599999999818</v>
      </c>
      <c r="AU59" s="53">
        <v>1000</v>
      </c>
      <c r="AV59" s="110">
        <f t="shared" si="186"/>
        <v>167.18400000000179</v>
      </c>
      <c r="AW59" s="49">
        <v>5725</v>
      </c>
      <c r="AX59" s="36">
        <f t="shared" si="226"/>
        <v>317.10000000000036</v>
      </c>
      <c r="AY59" s="27">
        <v>5.04</v>
      </c>
      <c r="AZ59" s="37">
        <f t="shared" si="109"/>
        <v>1598.1840000000018</v>
      </c>
      <c r="BA59" s="53">
        <v>950</v>
      </c>
      <c r="BB59" s="120">
        <f t="shared" si="187"/>
        <v>-481</v>
      </c>
      <c r="BC59" s="129">
        <v>6436</v>
      </c>
      <c r="BD59" s="125">
        <f t="shared" si="227"/>
        <v>711</v>
      </c>
      <c r="BE59" s="68">
        <v>5.04</v>
      </c>
      <c r="BF59" s="57">
        <f t="shared" si="110"/>
        <v>3583.44</v>
      </c>
      <c r="BG59" s="69"/>
      <c r="BH59" s="119">
        <f t="shared" si="188"/>
        <v>-4064.44</v>
      </c>
      <c r="BI59" s="129">
        <v>7185</v>
      </c>
      <c r="BJ59" s="125">
        <f t="shared" si="228"/>
        <v>749</v>
      </c>
      <c r="BK59" s="68">
        <v>5.04</v>
      </c>
      <c r="BL59" s="57">
        <f t="shared" si="111"/>
        <v>3774.96</v>
      </c>
      <c r="BM59" s="69">
        <v>4100</v>
      </c>
      <c r="BN59" s="57">
        <f t="shared" si="189"/>
        <v>-3739.4</v>
      </c>
      <c r="BO59" s="129">
        <v>8243</v>
      </c>
      <c r="BP59" s="125">
        <f t="shared" si="229"/>
        <v>1058</v>
      </c>
      <c r="BQ59" s="68">
        <v>5.04</v>
      </c>
      <c r="BR59" s="57">
        <f t="shared" si="112"/>
        <v>5332.32</v>
      </c>
      <c r="BS59" s="69">
        <v>3750</v>
      </c>
      <c r="BT59" s="57">
        <f t="shared" si="190"/>
        <v>-5321.7199999999993</v>
      </c>
      <c r="BU59" s="129">
        <v>9278</v>
      </c>
      <c r="BV59" s="125">
        <f t="shared" si="230"/>
        <v>1035</v>
      </c>
      <c r="BW59" s="68">
        <v>5.04</v>
      </c>
      <c r="BX59" s="57">
        <f t="shared" si="113"/>
        <v>5216.3999999999996</v>
      </c>
      <c r="BY59" s="69"/>
      <c r="BZ59" s="57">
        <f t="shared" si="191"/>
        <v>-10538.119999999999</v>
      </c>
      <c r="CA59" s="129">
        <v>10385</v>
      </c>
      <c r="CB59" s="125">
        <f t="shared" si="231"/>
        <v>1107</v>
      </c>
      <c r="CC59" s="68">
        <v>5.04</v>
      </c>
      <c r="CD59" s="57">
        <f t="shared" si="114"/>
        <v>5579.28</v>
      </c>
      <c r="CE59" s="69">
        <v>10540</v>
      </c>
      <c r="CF59" s="57">
        <f t="shared" si="192"/>
        <v>-5577.3999999999987</v>
      </c>
      <c r="CG59" s="130">
        <v>10933</v>
      </c>
      <c r="CH59" s="125">
        <f t="shared" si="232"/>
        <v>548</v>
      </c>
      <c r="CI59" s="68">
        <v>5.04</v>
      </c>
      <c r="CJ59" s="57">
        <f t="shared" si="115"/>
        <v>2761.92</v>
      </c>
      <c r="CK59" s="69"/>
      <c r="CL59" s="59">
        <f t="shared" si="193"/>
        <v>-8339.32</v>
      </c>
      <c r="CM59" s="130">
        <v>11216</v>
      </c>
      <c r="CN59" s="126">
        <f t="shared" si="233"/>
        <v>283</v>
      </c>
      <c r="CO59" s="18">
        <v>5.04</v>
      </c>
      <c r="CP59" s="59">
        <f t="shared" si="116"/>
        <v>1426.32</v>
      </c>
      <c r="CQ59" s="105">
        <v>5000</v>
      </c>
      <c r="CR59" s="57">
        <f t="shared" si="194"/>
        <v>-4765.6399999999994</v>
      </c>
      <c r="CS59" s="130">
        <v>11466</v>
      </c>
      <c r="CT59" s="126">
        <f t="shared" si="234"/>
        <v>250</v>
      </c>
      <c r="CU59" s="18">
        <v>5.04</v>
      </c>
      <c r="CV59" s="59">
        <f t="shared" si="146"/>
        <v>1260</v>
      </c>
      <c r="CW59" s="105">
        <v>4800</v>
      </c>
      <c r="CX59" s="57">
        <f t="shared" si="195"/>
        <v>-1225.6399999999994</v>
      </c>
      <c r="CY59" s="130">
        <v>11675</v>
      </c>
      <c r="CZ59" s="126">
        <f t="shared" si="235"/>
        <v>209</v>
      </c>
      <c r="DA59" s="18">
        <v>5.04</v>
      </c>
      <c r="DB59" s="59">
        <f t="shared" si="147"/>
        <v>1053.3599999999999</v>
      </c>
      <c r="DC59" s="105">
        <v>1300</v>
      </c>
      <c r="DD59" s="58">
        <f t="shared" si="196"/>
        <v>-978.99999999999932</v>
      </c>
      <c r="DE59" s="130">
        <v>11830</v>
      </c>
      <c r="DF59" s="126">
        <f t="shared" si="236"/>
        <v>155</v>
      </c>
      <c r="DG59" s="27">
        <v>5.29</v>
      </c>
      <c r="DH59" s="59">
        <f t="shared" si="170"/>
        <v>819.95</v>
      </c>
      <c r="DI59" s="105">
        <v>1005</v>
      </c>
      <c r="DJ59" s="58">
        <f t="shared" si="197"/>
        <v>-793.94999999999936</v>
      </c>
      <c r="DK59" s="130">
        <v>11977</v>
      </c>
      <c r="DL59" s="126">
        <f t="shared" si="237"/>
        <v>147</v>
      </c>
      <c r="DM59" s="27">
        <v>5.29</v>
      </c>
      <c r="DN59" s="59">
        <f t="shared" si="171"/>
        <v>777.63</v>
      </c>
      <c r="DO59" s="105"/>
      <c r="DP59" s="57">
        <f t="shared" si="198"/>
        <v>-1571.5799999999995</v>
      </c>
      <c r="DQ59" s="130">
        <v>12083</v>
      </c>
      <c r="DR59" s="126">
        <f t="shared" si="238"/>
        <v>106</v>
      </c>
      <c r="DS59" s="27">
        <v>5.29</v>
      </c>
      <c r="DT59" s="59">
        <f t="shared" si="172"/>
        <v>560.74</v>
      </c>
      <c r="DU59" s="105">
        <v>794</v>
      </c>
      <c r="DV59" s="57">
        <f t="shared" si="199"/>
        <v>-1338.3199999999995</v>
      </c>
      <c r="DW59" s="130">
        <v>12483</v>
      </c>
      <c r="DX59" s="126">
        <f t="shared" si="239"/>
        <v>400</v>
      </c>
      <c r="DY59" s="27">
        <v>5.29</v>
      </c>
      <c r="DZ59" s="59">
        <f t="shared" si="173"/>
        <v>2116</v>
      </c>
      <c r="EA59" s="105">
        <v>778</v>
      </c>
      <c r="EB59" s="57">
        <f t="shared" si="200"/>
        <v>-2676.3199999999997</v>
      </c>
      <c r="EC59" s="130">
        <v>13269</v>
      </c>
      <c r="ED59" s="126">
        <f t="shared" si="240"/>
        <v>786</v>
      </c>
      <c r="EE59" s="27">
        <v>5.29</v>
      </c>
      <c r="EF59" s="59">
        <f t="shared" si="174"/>
        <v>4157.9399999999996</v>
      </c>
      <c r="EG59" s="105">
        <v>2711</v>
      </c>
      <c r="EH59" s="57">
        <f t="shared" si="201"/>
        <v>-4123.2599999999993</v>
      </c>
      <c r="EI59" s="130">
        <v>14114</v>
      </c>
      <c r="EJ59" s="126">
        <f t="shared" si="241"/>
        <v>845</v>
      </c>
      <c r="EK59" s="27">
        <v>5.29</v>
      </c>
      <c r="EL59" s="59">
        <f t="shared" si="175"/>
        <v>4470.05</v>
      </c>
      <c r="EM59" s="105">
        <v>4150</v>
      </c>
      <c r="EN59" s="57">
        <f t="shared" si="202"/>
        <v>-4443.3099999999995</v>
      </c>
      <c r="EO59" s="130">
        <v>15161</v>
      </c>
      <c r="EP59" s="126">
        <f t="shared" si="125"/>
        <v>1047</v>
      </c>
      <c r="EQ59" s="27">
        <v>5.38</v>
      </c>
      <c r="ER59" s="59">
        <f t="shared" si="176"/>
        <v>5632.86</v>
      </c>
      <c r="ES59" s="105">
        <v>4444</v>
      </c>
      <c r="ET59" s="57">
        <f t="shared" si="203"/>
        <v>-5632.1699999999992</v>
      </c>
      <c r="EU59" s="130">
        <v>15962</v>
      </c>
      <c r="EV59" s="126">
        <f t="shared" si="127"/>
        <v>801</v>
      </c>
      <c r="EW59" s="27">
        <v>5.38</v>
      </c>
      <c r="EX59" s="59">
        <f t="shared" si="177"/>
        <v>4309.38</v>
      </c>
      <c r="EY59" s="105"/>
      <c r="EZ59" s="57">
        <f t="shared" si="204"/>
        <v>-9941.5499999999993</v>
      </c>
      <c r="FA59" s="130">
        <v>16464</v>
      </c>
      <c r="FB59" s="126">
        <f t="shared" si="129"/>
        <v>502</v>
      </c>
      <c r="FC59" s="27">
        <v>5.38</v>
      </c>
      <c r="FD59" s="59">
        <f t="shared" si="178"/>
        <v>2700.7599999999998</v>
      </c>
      <c r="FE59" s="105">
        <v>5635</v>
      </c>
      <c r="FF59" s="57">
        <f t="shared" si="205"/>
        <v>-7007.3099999999995</v>
      </c>
      <c r="FG59" s="130">
        <v>16710</v>
      </c>
      <c r="FH59" s="126">
        <f t="shared" si="131"/>
        <v>246</v>
      </c>
      <c r="FI59" s="27">
        <v>5.38</v>
      </c>
      <c r="FJ59" s="59">
        <f t="shared" si="179"/>
        <v>1323.48</v>
      </c>
      <c r="FK59" s="105">
        <v>2701</v>
      </c>
      <c r="FL59" s="57">
        <f t="shared" si="206"/>
        <v>-5629.7899999999991</v>
      </c>
      <c r="FM59" s="130">
        <v>16928</v>
      </c>
      <c r="FN59" s="126">
        <f t="shared" si="133"/>
        <v>218</v>
      </c>
      <c r="FO59" s="27">
        <v>5.38</v>
      </c>
      <c r="FP59" s="59">
        <f t="shared" si="180"/>
        <v>1172.8399999999999</v>
      </c>
      <c r="FQ59" s="105">
        <v>5630</v>
      </c>
      <c r="FR59" s="57">
        <f t="shared" si="207"/>
        <v>-1172.6299999999992</v>
      </c>
      <c r="FS59" s="130">
        <v>17074</v>
      </c>
      <c r="FT59" s="126">
        <f t="shared" si="135"/>
        <v>146</v>
      </c>
      <c r="FU59" s="27">
        <v>5.38</v>
      </c>
      <c r="FV59" s="59">
        <f t="shared" si="181"/>
        <v>785.48</v>
      </c>
      <c r="FW59" s="105"/>
      <c r="FX59" s="57">
        <f t="shared" si="208"/>
        <v>-1958.1099999999992</v>
      </c>
      <c r="FY59" s="130">
        <v>17087</v>
      </c>
      <c r="FZ59" s="126">
        <f t="shared" si="137"/>
        <v>13</v>
      </c>
      <c r="GA59" s="27">
        <v>5.56</v>
      </c>
      <c r="GB59" s="59">
        <f t="shared" si="182"/>
        <v>72.28</v>
      </c>
      <c r="GC59" s="105">
        <v>1959</v>
      </c>
      <c r="GD59" s="58">
        <f t="shared" ref="GD59:GD60" si="248">GC59-GB59+FX59</f>
        <v>-71.389999999999191</v>
      </c>
      <c r="GE59" s="130">
        <v>17412</v>
      </c>
      <c r="GF59" s="126">
        <f t="shared" si="139"/>
        <v>325</v>
      </c>
      <c r="GG59" s="27">
        <v>5.56</v>
      </c>
      <c r="GH59" s="59">
        <f t="shared" si="183"/>
        <v>1806.9999999999998</v>
      </c>
      <c r="GI59" s="105"/>
      <c r="GJ59" s="57">
        <f t="shared" ref="GJ59:GJ60" si="249">GI59-GH59+GD59</f>
        <v>-1878.389999999999</v>
      </c>
      <c r="GK59" s="130">
        <v>17563</v>
      </c>
      <c r="GL59" s="126">
        <f t="shared" si="214"/>
        <v>151</v>
      </c>
      <c r="GM59" s="27">
        <v>5.56</v>
      </c>
      <c r="GN59" s="59">
        <f t="shared" si="184"/>
        <v>839.56</v>
      </c>
      <c r="GO59" s="105">
        <v>1959</v>
      </c>
      <c r="GP59" s="58">
        <f t="shared" ref="GP59:GP60" si="250">GO59-GN59+GJ59</f>
        <v>-758.94999999999891</v>
      </c>
      <c r="GQ59" s="130">
        <v>17740</v>
      </c>
      <c r="GR59" s="126">
        <f t="shared" si="215"/>
        <v>177</v>
      </c>
      <c r="GS59" s="27">
        <v>5.56</v>
      </c>
      <c r="GT59" s="59">
        <f t="shared" si="216"/>
        <v>984.11999999999989</v>
      </c>
      <c r="GU59" s="105">
        <v>759</v>
      </c>
      <c r="GV59" s="58">
        <f t="shared" ref="GV59:GV60" si="251">GU59-GT59+GP59</f>
        <v>-984.0699999999988</v>
      </c>
    </row>
    <row r="60" spans="1:204" ht="15.6" customHeight="1" x14ac:dyDescent="0.25">
      <c r="A60" s="96" t="s">
        <v>158</v>
      </c>
      <c r="B60" s="5">
        <v>84</v>
      </c>
      <c r="C60" s="24">
        <v>-37.4</v>
      </c>
      <c r="D60" s="2"/>
      <c r="E60" s="2"/>
      <c r="F60" s="2"/>
      <c r="G60" s="2"/>
      <c r="H60" s="2"/>
      <c r="I60" s="2"/>
      <c r="J60" s="2"/>
      <c r="K60" s="2"/>
      <c r="L60" s="2"/>
      <c r="M60" s="2">
        <v>1</v>
      </c>
      <c r="N60" s="2">
        <v>4</v>
      </c>
      <c r="O60" s="2">
        <v>4</v>
      </c>
      <c r="P60" s="2">
        <v>4</v>
      </c>
      <c r="Q60" s="2">
        <v>8</v>
      </c>
      <c r="R60" s="2">
        <v>8</v>
      </c>
      <c r="S60" s="2">
        <v>8</v>
      </c>
      <c r="T60" s="2">
        <v>8</v>
      </c>
      <c r="U60" s="2">
        <v>8</v>
      </c>
      <c r="V60" s="2">
        <v>8</v>
      </c>
      <c r="W60" s="2">
        <v>8</v>
      </c>
      <c r="X60" s="2">
        <v>8</v>
      </c>
      <c r="Y60" s="2">
        <v>8</v>
      </c>
      <c r="Z60" s="20">
        <f>Y60-X60</f>
        <v>0</v>
      </c>
      <c r="AA60" s="21">
        <v>4.8099999999999996</v>
      </c>
      <c r="AB60" s="22">
        <f t="shared" ref="AB60" si="252">Z60*AA60</f>
        <v>0</v>
      </c>
      <c r="AC60" s="22"/>
      <c r="AD60" s="24">
        <f>C60+AC60-AB60</f>
        <v>-37.4</v>
      </c>
      <c r="AE60" s="49">
        <v>8</v>
      </c>
      <c r="AF60" s="36">
        <f t="shared" si="223"/>
        <v>0</v>
      </c>
      <c r="AG60" s="27">
        <v>4.8099999999999996</v>
      </c>
      <c r="AH60" s="37">
        <f t="shared" si="243"/>
        <v>0</v>
      </c>
      <c r="AI60" s="53"/>
      <c r="AJ60" s="58">
        <f t="shared" si="244"/>
        <v>-37.4</v>
      </c>
      <c r="AK60" s="49">
        <v>8</v>
      </c>
      <c r="AL60" s="36">
        <f t="shared" si="224"/>
        <v>0</v>
      </c>
      <c r="AM60" s="27">
        <v>5.04</v>
      </c>
      <c r="AN60" s="37">
        <f t="shared" si="245"/>
        <v>0</v>
      </c>
      <c r="AO60" s="53"/>
      <c r="AP60" s="58">
        <f t="shared" si="246"/>
        <v>-37.4</v>
      </c>
      <c r="AQ60" s="49">
        <v>8</v>
      </c>
      <c r="AR60" s="36">
        <f t="shared" si="225"/>
        <v>0</v>
      </c>
      <c r="AS60" s="27">
        <v>5.04</v>
      </c>
      <c r="AT60" s="37">
        <f t="shared" si="247"/>
        <v>0</v>
      </c>
      <c r="AU60" s="53"/>
      <c r="AV60" s="58">
        <f t="shared" si="186"/>
        <v>-37.4</v>
      </c>
      <c r="AW60" s="103">
        <v>8</v>
      </c>
      <c r="AX60" s="104">
        <f t="shared" si="226"/>
        <v>0</v>
      </c>
      <c r="AY60" s="27">
        <v>5.04</v>
      </c>
      <c r="AZ60" s="37">
        <f t="shared" si="109"/>
        <v>0</v>
      </c>
      <c r="BA60" s="53"/>
      <c r="BB60" s="120">
        <f t="shared" si="187"/>
        <v>-37.4</v>
      </c>
      <c r="BC60" s="130">
        <v>8</v>
      </c>
      <c r="BD60" s="126">
        <f t="shared" si="227"/>
        <v>0</v>
      </c>
      <c r="BE60" s="27">
        <v>5.04</v>
      </c>
      <c r="BF60" s="37">
        <f t="shared" si="110"/>
        <v>0</v>
      </c>
      <c r="BG60" s="53"/>
      <c r="BH60" s="120">
        <f t="shared" si="188"/>
        <v>-37.4</v>
      </c>
      <c r="BI60" s="130">
        <v>8</v>
      </c>
      <c r="BJ60" s="126">
        <f t="shared" si="228"/>
        <v>0</v>
      </c>
      <c r="BK60" s="27">
        <v>5.04</v>
      </c>
      <c r="BL60" s="37">
        <f t="shared" si="111"/>
        <v>0</v>
      </c>
      <c r="BM60" s="53"/>
      <c r="BN60" s="58">
        <f t="shared" si="189"/>
        <v>-37.4</v>
      </c>
      <c r="BO60" s="130">
        <v>8</v>
      </c>
      <c r="BP60" s="126">
        <f t="shared" si="229"/>
        <v>0</v>
      </c>
      <c r="BQ60" s="27">
        <v>5.04</v>
      </c>
      <c r="BR60" s="37">
        <f t="shared" si="112"/>
        <v>0</v>
      </c>
      <c r="BS60" s="53"/>
      <c r="BT60" s="58">
        <f t="shared" si="190"/>
        <v>-37.4</v>
      </c>
      <c r="BU60" s="130">
        <v>8</v>
      </c>
      <c r="BV60" s="126">
        <f t="shared" si="230"/>
        <v>0</v>
      </c>
      <c r="BW60" s="27">
        <v>5.04</v>
      </c>
      <c r="BX60" s="37">
        <f t="shared" si="113"/>
        <v>0</v>
      </c>
      <c r="BY60" s="53"/>
      <c r="BZ60" s="58">
        <f t="shared" si="191"/>
        <v>-37.4</v>
      </c>
      <c r="CA60" s="130">
        <v>8</v>
      </c>
      <c r="CB60" s="126">
        <f t="shared" si="231"/>
        <v>0</v>
      </c>
      <c r="CC60" s="27">
        <v>5.04</v>
      </c>
      <c r="CD60" s="37">
        <f t="shared" si="114"/>
        <v>0</v>
      </c>
      <c r="CE60" s="53"/>
      <c r="CF60" s="58">
        <f t="shared" si="192"/>
        <v>-37.4</v>
      </c>
      <c r="CG60" s="130">
        <v>8</v>
      </c>
      <c r="CH60" s="126">
        <f t="shared" si="232"/>
        <v>0</v>
      </c>
      <c r="CI60" s="18">
        <v>5.04</v>
      </c>
      <c r="CJ60" s="59">
        <f t="shared" si="115"/>
        <v>0</v>
      </c>
      <c r="CK60" s="105"/>
      <c r="CL60" s="58">
        <f t="shared" si="193"/>
        <v>-37.4</v>
      </c>
      <c r="CM60" s="130">
        <v>8</v>
      </c>
      <c r="CN60" s="126">
        <f t="shared" si="233"/>
        <v>0</v>
      </c>
      <c r="CO60" s="18">
        <v>5.04</v>
      </c>
      <c r="CP60" s="59">
        <f t="shared" si="116"/>
        <v>0</v>
      </c>
      <c r="CQ60" s="105"/>
      <c r="CR60" s="58">
        <f t="shared" si="194"/>
        <v>-37.4</v>
      </c>
      <c r="CS60" s="130">
        <v>8</v>
      </c>
      <c r="CT60" s="126">
        <f t="shared" si="234"/>
        <v>0</v>
      </c>
      <c r="CU60" s="18">
        <v>5.04</v>
      </c>
      <c r="CV60" s="59">
        <f t="shared" si="146"/>
        <v>0</v>
      </c>
      <c r="CW60" s="105"/>
      <c r="CX60" s="58">
        <f t="shared" si="195"/>
        <v>-37.4</v>
      </c>
      <c r="CY60" s="130">
        <v>8</v>
      </c>
      <c r="CZ60" s="126">
        <f t="shared" si="235"/>
        <v>0</v>
      </c>
      <c r="DA60" s="18">
        <v>5.04</v>
      </c>
      <c r="DB60" s="59">
        <f t="shared" si="147"/>
        <v>0</v>
      </c>
      <c r="DC60" s="105"/>
      <c r="DD60" s="58">
        <f t="shared" si="196"/>
        <v>-37.4</v>
      </c>
      <c r="DE60" s="130">
        <v>8</v>
      </c>
      <c r="DF60" s="126">
        <f t="shared" si="236"/>
        <v>0</v>
      </c>
      <c r="DG60" s="27">
        <v>5.29</v>
      </c>
      <c r="DH60" s="59">
        <f t="shared" si="170"/>
        <v>0</v>
      </c>
      <c r="DI60" s="105">
        <v>25</v>
      </c>
      <c r="DJ60" s="58">
        <f t="shared" si="197"/>
        <v>-12.399999999999999</v>
      </c>
      <c r="DK60" s="130">
        <v>19</v>
      </c>
      <c r="DL60" s="126">
        <f t="shared" si="237"/>
        <v>11</v>
      </c>
      <c r="DM60" s="27">
        <v>5.29</v>
      </c>
      <c r="DN60" s="59">
        <f t="shared" si="171"/>
        <v>58.19</v>
      </c>
      <c r="DO60" s="105"/>
      <c r="DP60" s="58">
        <f t="shared" si="198"/>
        <v>-70.59</v>
      </c>
      <c r="DQ60" s="130">
        <v>22</v>
      </c>
      <c r="DR60" s="126">
        <f t="shared" si="238"/>
        <v>3</v>
      </c>
      <c r="DS60" s="27">
        <v>5.29</v>
      </c>
      <c r="DT60" s="59">
        <f t="shared" si="172"/>
        <v>15.870000000000001</v>
      </c>
      <c r="DU60" s="105">
        <v>1000</v>
      </c>
      <c r="DV60" s="110">
        <f t="shared" si="199"/>
        <v>913.54</v>
      </c>
      <c r="DW60" s="130">
        <v>517</v>
      </c>
      <c r="DX60" s="126">
        <f t="shared" si="239"/>
        <v>495</v>
      </c>
      <c r="DY60" s="27">
        <v>5.29</v>
      </c>
      <c r="DZ60" s="59">
        <f t="shared" si="173"/>
        <v>2618.5500000000002</v>
      </c>
      <c r="EA60" s="105"/>
      <c r="EB60" s="57">
        <f t="shared" si="200"/>
        <v>-1705.0100000000002</v>
      </c>
      <c r="EC60" s="130">
        <v>1045</v>
      </c>
      <c r="ED60" s="126">
        <f t="shared" si="240"/>
        <v>528</v>
      </c>
      <c r="EE60" s="27">
        <v>5.29</v>
      </c>
      <c r="EF60" s="59">
        <f t="shared" si="174"/>
        <v>2793.12</v>
      </c>
      <c r="EG60" s="105">
        <v>200</v>
      </c>
      <c r="EH60" s="57">
        <f t="shared" si="201"/>
        <v>-4298.13</v>
      </c>
      <c r="EI60" s="130">
        <v>2086</v>
      </c>
      <c r="EJ60" s="126">
        <f t="shared" si="241"/>
        <v>1041</v>
      </c>
      <c r="EK60" s="27">
        <v>5.29</v>
      </c>
      <c r="EL60" s="59">
        <f t="shared" si="175"/>
        <v>5506.89</v>
      </c>
      <c r="EM60" s="105">
        <v>10000</v>
      </c>
      <c r="EN60" s="57">
        <f t="shared" si="202"/>
        <v>194.97999999999956</v>
      </c>
      <c r="EO60" s="130">
        <v>2910</v>
      </c>
      <c r="EP60" s="126">
        <f t="shared" si="125"/>
        <v>824</v>
      </c>
      <c r="EQ60" s="27">
        <v>5.38</v>
      </c>
      <c r="ER60" s="59">
        <f t="shared" si="176"/>
        <v>4433.12</v>
      </c>
      <c r="ES60" s="105"/>
      <c r="ET60" s="57">
        <f t="shared" si="203"/>
        <v>-4238.1400000000003</v>
      </c>
      <c r="EU60" s="130">
        <v>3578</v>
      </c>
      <c r="EV60" s="126">
        <f t="shared" si="127"/>
        <v>668</v>
      </c>
      <c r="EW60" s="27">
        <v>5.38</v>
      </c>
      <c r="EX60" s="59">
        <f t="shared" si="177"/>
        <v>3593.84</v>
      </c>
      <c r="EY60" s="105">
        <v>5000</v>
      </c>
      <c r="EZ60" s="57">
        <f t="shared" si="204"/>
        <v>-2831.9800000000005</v>
      </c>
      <c r="FA60" s="130">
        <v>3910</v>
      </c>
      <c r="FB60" s="126">
        <f t="shared" si="129"/>
        <v>332</v>
      </c>
      <c r="FC60" s="27">
        <v>5.38</v>
      </c>
      <c r="FD60" s="59">
        <f t="shared" si="178"/>
        <v>1786.1599999999999</v>
      </c>
      <c r="FE60" s="105">
        <v>3000</v>
      </c>
      <c r="FF60" s="57">
        <f t="shared" si="205"/>
        <v>-1618.1400000000003</v>
      </c>
      <c r="FG60" s="130">
        <v>4355</v>
      </c>
      <c r="FH60" s="126">
        <f t="shared" si="131"/>
        <v>445</v>
      </c>
      <c r="FI60" s="27">
        <v>5.38</v>
      </c>
      <c r="FJ60" s="59">
        <f t="shared" si="179"/>
        <v>2394.1</v>
      </c>
      <c r="FK60" s="105">
        <v>2000</v>
      </c>
      <c r="FL60" s="57">
        <f t="shared" si="206"/>
        <v>-2012.2400000000002</v>
      </c>
      <c r="FM60" s="130">
        <v>4678</v>
      </c>
      <c r="FN60" s="126">
        <f t="shared" si="133"/>
        <v>323</v>
      </c>
      <c r="FO60" s="27">
        <v>5.38</v>
      </c>
      <c r="FP60" s="59">
        <f t="shared" si="180"/>
        <v>1737.74</v>
      </c>
      <c r="FQ60" s="105">
        <v>2200</v>
      </c>
      <c r="FR60" s="57">
        <f t="shared" si="207"/>
        <v>-1549.9800000000002</v>
      </c>
      <c r="FS60" s="130">
        <v>5081</v>
      </c>
      <c r="FT60" s="126">
        <f t="shared" si="135"/>
        <v>403</v>
      </c>
      <c r="FU60" s="27">
        <v>5.38</v>
      </c>
      <c r="FV60" s="59">
        <f t="shared" si="181"/>
        <v>2168.14</v>
      </c>
      <c r="FW60" s="105">
        <v>2000</v>
      </c>
      <c r="FX60" s="57">
        <f t="shared" si="208"/>
        <v>-1718.1200000000001</v>
      </c>
      <c r="FY60" s="130">
        <v>5681</v>
      </c>
      <c r="FZ60" s="126">
        <f t="shared" si="137"/>
        <v>600</v>
      </c>
      <c r="GA60" s="27">
        <v>5.56</v>
      </c>
      <c r="GB60" s="59">
        <f t="shared" si="182"/>
        <v>3335.9999999999995</v>
      </c>
      <c r="GC60" s="105">
        <v>2000</v>
      </c>
      <c r="GD60" s="57">
        <f t="shared" si="248"/>
        <v>-3054.12</v>
      </c>
      <c r="GE60" s="130">
        <v>6342</v>
      </c>
      <c r="GF60" s="126">
        <f t="shared" si="139"/>
        <v>661</v>
      </c>
      <c r="GG60" s="27">
        <v>5.56</v>
      </c>
      <c r="GH60" s="59">
        <f t="shared" si="183"/>
        <v>3675.16</v>
      </c>
      <c r="GI60" s="105">
        <v>3500</v>
      </c>
      <c r="GJ60" s="57">
        <f t="shared" si="249"/>
        <v>-3229.2799999999997</v>
      </c>
      <c r="GK60" s="130">
        <v>7092</v>
      </c>
      <c r="GL60" s="126">
        <f t="shared" si="214"/>
        <v>750</v>
      </c>
      <c r="GM60" s="27">
        <v>5.56</v>
      </c>
      <c r="GN60" s="59">
        <f t="shared" si="184"/>
        <v>4170</v>
      </c>
      <c r="GO60" s="105"/>
      <c r="GP60" s="57">
        <f t="shared" si="250"/>
        <v>-7399.28</v>
      </c>
      <c r="GQ60" s="130">
        <v>7833</v>
      </c>
      <c r="GR60" s="126">
        <f t="shared" si="215"/>
        <v>741</v>
      </c>
      <c r="GS60" s="27">
        <v>5.56</v>
      </c>
      <c r="GT60" s="59">
        <f t="shared" si="216"/>
        <v>4119.96</v>
      </c>
      <c r="GU60" s="105">
        <v>3500</v>
      </c>
      <c r="GV60" s="57">
        <f t="shared" si="251"/>
        <v>-8019.24</v>
      </c>
    </row>
    <row r="61" spans="1:204" ht="15.6" customHeight="1" x14ac:dyDescent="0.25">
      <c r="A61" s="96" t="s">
        <v>85</v>
      </c>
      <c r="B61" s="5">
        <v>85</v>
      </c>
      <c r="C61" s="23">
        <v>0.28000000000000003</v>
      </c>
      <c r="D61" s="2">
        <v>4</v>
      </c>
      <c r="E61" s="2">
        <v>4</v>
      </c>
      <c r="F61" s="2">
        <v>4</v>
      </c>
      <c r="G61" s="2">
        <v>4</v>
      </c>
      <c r="H61" s="2">
        <v>4</v>
      </c>
      <c r="I61" s="2">
        <v>4</v>
      </c>
      <c r="J61" s="2">
        <v>4</v>
      </c>
      <c r="K61" s="2">
        <v>19</v>
      </c>
      <c r="L61" s="2">
        <v>19</v>
      </c>
      <c r="M61" s="2">
        <v>19</v>
      </c>
      <c r="N61" s="2">
        <v>20</v>
      </c>
      <c r="O61" s="2">
        <v>20</v>
      </c>
      <c r="P61" s="2">
        <v>20</v>
      </c>
      <c r="Q61" s="2">
        <v>52</v>
      </c>
      <c r="R61" s="2">
        <v>52</v>
      </c>
      <c r="S61" s="2">
        <v>52</v>
      </c>
      <c r="T61" s="2">
        <v>52</v>
      </c>
      <c r="U61" s="2">
        <v>52</v>
      </c>
      <c r="V61" s="2">
        <v>52</v>
      </c>
      <c r="W61" s="2">
        <v>52</v>
      </c>
      <c r="X61" s="2">
        <v>52</v>
      </c>
      <c r="Y61" s="2">
        <v>53</v>
      </c>
      <c r="Z61" s="20">
        <f>Y61-X61</f>
        <v>1</v>
      </c>
      <c r="AA61" s="21">
        <v>4.8099999999999996</v>
      </c>
      <c r="AB61" s="22">
        <f t="shared" si="37"/>
        <v>4.8099999999999996</v>
      </c>
      <c r="AC61" s="22"/>
      <c r="AD61" s="24">
        <f>C61+AC61-AB61</f>
        <v>-4.5299999999999994</v>
      </c>
      <c r="AE61" s="49">
        <v>53</v>
      </c>
      <c r="AF61" s="36">
        <f t="shared" si="223"/>
        <v>0</v>
      </c>
      <c r="AG61" s="27">
        <v>4.8099999999999996</v>
      </c>
      <c r="AH61" s="37">
        <f t="shared" si="243"/>
        <v>0</v>
      </c>
      <c r="AI61" s="53"/>
      <c r="AJ61" s="58">
        <f>AI61-AH61+AD61</f>
        <v>-4.5299999999999994</v>
      </c>
      <c r="AK61" s="49">
        <v>57</v>
      </c>
      <c r="AL61" s="36">
        <f t="shared" si="224"/>
        <v>4</v>
      </c>
      <c r="AM61" s="27">
        <v>5.04</v>
      </c>
      <c r="AN61" s="37">
        <f t="shared" si="245"/>
        <v>20.16</v>
      </c>
      <c r="AO61" s="53"/>
      <c r="AP61" s="58">
        <f>AO61-AN61+AJ61</f>
        <v>-24.689999999999998</v>
      </c>
      <c r="AQ61" s="49">
        <v>62.85</v>
      </c>
      <c r="AR61" s="36">
        <f t="shared" si="225"/>
        <v>5.8500000000000014</v>
      </c>
      <c r="AS61" s="27">
        <v>5.04</v>
      </c>
      <c r="AT61" s="37">
        <f t="shared" si="247"/>
        <v>29.484000000000009</v>
      </c>
      <c r="AU61" s="53"/>
      <c r="AV61" s="58">
        <f>AU61-AT61+AP61</f>
        <v>-54.174000000000007</v>
      </c>
      <c r="AW61" s="49">
        <v>64</v>
      </c>
      <c r="AX61" s="36">
        <f t="shared" si="226"/>
        <v>1.1499999999999986</v>
      </c>
      <c r="AY61" s="27">
        <v>5.04</v>
      </c>
      <c r="AZ61" s="37">
        <f t="shared" si="109"/>
        <v>5.7959999999999932</v>
      </c>
      <c r="BA61" s="53"/>
      <c r="BB61" s="120">
        <f>BA61-AZ61+AV61</f>
        <v>-59.97</v>
      </c>
      <c r="BC61" s="128">
        <v>64</v>
      </c>
      <c r="BD61" s="124">
        <f t="shared" si="227"/>
        <v>0</v>
      </c>
      <c r="BE61" s="27">
        <v>5.04</v>
      </c>
      <c r="BF61" s="37">
        <f t="shared" si="110"/>
        <v>0</v>
      </c>
      <c r="BG61" s="53"/>
      <c r="BH61" s="120">
        <f>BG61-BF61+BB61</f>
        <v>-59.97</v>
      </c>
      <c r="BI61" s="128">
        <v>64</v>
      </c>
      <c r="BJ61" s="124">
        <f t="shared" si="228"/>
        <v>0</v>
      </c>
      <c r="BK61" s="27">
        <v>5.04</v>
      </c>
      <c r="BL61" s="37">
        <f t="shared" si="111"/>
        <v>0</v>
      </c>
      <c r="BM61" s="53"/>
      <c r="BN61" s="58">
        <f>BM61-BL61+BH61</f>
        <v>-59.97</v>
      </c>
      <c r="BO61" s="128">
        <v>64</v>
      </c>
      <c r="BP61" s="124">
        <f t="shared" si="229"/>
        <v>0</v>
      </c>
      <c r="BQ61" s="27">
        <v>5.04</v>
      </c>
      <c r="BR61" s="37">
        <f t="shared" si="112"/>
        <v>0</v>
      </c>
      <c r="BS61" s="53">
        <v>59.97</v>
      </c>
      <c r="BT61" s="58">
        <f>BS61-BR61+BN61</f>
        <v>0</v>
      </c>
      <c r="BU61" s="128">
        <v>64</v>
      </c>
      <c r="BV61" s="124">
        <f t="shared" si="230"/>
        <v>0</v>
      </c>
      <c r="BW61" s="27">
        <v>5.04</v>
      </c>
      <c r="BX61" s="37">
        <f t="shared" si="113"/>
        <v>0</v>
      </c>
      <c r="BY61" s="53"/>
      <c r="BZ61" s="110">
        <f>BY61-BX61+BT61</f>
        <v>0</v>
      </c>
      <c r="CA61" s="128">
        <v>64</v>
      </c>
      <c r="CB61" s="124">
        <f t="shared" si="231"/>
        <v>0</v>
      </c>
      <c r="CC61" s="27">
        <v>5.04</v>
      </c>
      <c r="CD61" s="37">
        <f t="shared" si="114"/>
        <v>0</v>
      </c>
      <c r="CE61" s="53"/>
      <c r="CF61" s="110">
        <f>CE61-CD61+BZ61</f>
        <v>0</v>
      </c>
      <c r="CG61" s="128">
        <v>64</v>
      </c>
      <c r="CH61" s="124">
        <f t="shared" si="232"/>
        <v>0</v>
      </c>
      <c r="CI61" s="27">
        <v>5.04</v>
      </c>
      <c r="CJ61" s="37">
        <f t="shared" si="115"/>
        <v>0</v>
      </c>
      <c r="CK61" s="53"/>
      <c r="CL61" s="110">
        <f>CK61-CJ61+CF61</f>
        <v>0</v>
      </c>
      <c r="CM61" s="128">
        <v>64</v>
      </c>
      <c r="CN61" s="124">
        <f t="shared" si="233"/>
        <v>0</v>
      </c>
      <c r="CO61" s="27">
        <v>5.04</v>
      </c>
      <c r="CP61" s="37">
        <f t="shared" si="116"/>
        <v>0</v>
      </c>
      <c r="CQ61" s="53"/>
      <c r="CR61" s="110">
        <f>CQ61-CP61+CL61</f>
        <v>0</v>
      </c>
      <c r="CS61" s="128">
        <v>68</v>
      </c>
      <c r="CT61" s="124">
        <f t="shared" si="234"/>
        <v>4</v>
      </c>
      <c r="CU61" s="27">
        <v>5.04</v>
      </c>
      <c r="CV61" s="37">
        <f t="shared" si="146"/>
        <v>20.16</v>
      </c>
      <c r="CW61" s="53"/>
      <c r="CX61" s="58">
        <f>CW61-CV61+CR61</f>
        <v>-20.16</v>
      </c>
      <c r="CY61" s="128">
        <v>77</v>
      </c>
      <c r="CZ61" s="124">
        <f t="shared" si="235"/>
        <v>9</v>
      </c>
      <c r="DA61" s="27">
        <v>5.04</v>
      </c>
      <c r="DB61" s="37">
        <f t="shared" si="147"/>
        <v>45.36</v>
      </c>
      <c r="DC61" s="53"/>
      <c r="DD61" s="58">
        <f>DC61-DB61+CX61</f>
        <v>-65.52</v>
      </c>
      <c r="DE61" s="128">
        <v>80</v>
      </c>
      <c r="DF61" s="124">
        <f t="shared" si="236"/>
        <v>3</v>
      </c>
      <c r="DG61" s="27">
        <v>5.29</v>
      </c>
      <c r="DH61" s="37">
        <f t="shared" si="170"/>
        <v>15.870000000000001</v>
      </c>
      <c r="DI61" s="53"/>
      <c r="DJ61" s="58">
        <f>DI61-DH61+DD61</f>
        <v>-81.39</v>
      </c>
      <c r="DK61" s="128">
        <v>85</v>
      </c>
      <c r="DL61" s="124">
        <f t="shared" si="237"/>
        <v>5</v>
      </c>
      <c r="DM61" s="27">
        <v>5.29</v>
      </c>
      <c r="DN61" s="37">
        <f t="shared" si="171"/>
        <v>26.45</v>
      </c>
      <c r="DO61" s="53">
        <v>125</v>
      </c>
      <c r="DP61" s="58">
        <f>DO61-DN61+DJ61</f>
        <v>17.159999999999997</v>
      </c>
      <c r="DQ61" s="128">
        <v>87</v>
      </c>
      <c r="DR61" s="124">
        <f t="shared" si="238"/>
        <v>2</v>
      </c>
      <c r="DS61" s="27">
        <v>5.29</v>
      </c>
      <c r="DT61" s="37">
        <f t="shared" si="172"/>
        <v>10.58</v>
      </c>
      <c r="DU61" s="53"/>
      <c r="DV61" s="110">
        <f>DU61-DT61+DP61</f>
        <v>6.5799999999999965</v>
      </c>
      <c r="DW61" s="128">
        <v>87</v>
      </c>
      <c r="DX61" s="124">
        <f t="shared" si="239"/>
        <v>0</v>
      </c>
      <c r="DY61" s="27">
        <v>5.29</v>
      </c>
      <c r="DZ61" s="37">
        <f t="shared" si="173"/>
        <v>0</v>
      </c>
      <c r="EA61" s="53"/>
      <c r="EB61" s="110">
        <f>EA61-DZ61+DV61</f>
        <v>6.5799999999999965</v>
      </c>
      <c r="EC61" s="128">
        <v>87</v>
      </c>
      <c r="ED61" s="124">
        <f t="shared" si="240"/>
        <v>0</v>
      </c>
      <c r="EE61" s="27">
        <v>5.29</v>
      </c>
      <c r="EF61" s="37">
        <f t="shared" si="174"/>
        <v>0</v>
      </c>
      <c r="EG61" s="53"/>
      <c r="EH61" s="110">
        <f>EG61-EF61+EB61</f>
        <v>6.5799999999999965</v>
      </c>
      <c r="EI61" s="128">
        <v>89</v>
      </c>
      <c r="EJ61" s="124">
        <f t="shared" si="241"/>
        <v>2</v>
      </c>
      <c r="EK61" s="27">
        <v>5.29</v>
      </c>
      <c r="EL61" s="37">
        <f t="shared" si="175"/>
        <v>10.58</v>
      </c>
      <c r="EM61" s="53"/>
      <c r="EN61" s="110">
        <f>EM61-EL61+EH61</f>
        <v>-4.0000000000000036</v>
      </c>
      <c r="EO61" s="128">
        <v>89</v>
      </c>
      <c r="EP61" s="124">
        <f t="shared" si="125"/>
        <v>0</v>
      </c>
      <c r="EQ61" s="27">
        <v>5.38</v>
      </c>
      <c r="ER61" s="37">
        <f t="shared" si="176"/>
        <v>0</v>
      </c>
      <c r="ES61" s="53"/>
      <c r="ET61" s="110">
        <f>ES61-ER61+EN61</f>
        <v>-4.0000000000000036</v>
      </c>
      <c r="EU61" s="128">
        <v>89</v>
      </c>
      <c r="EV61" s="124">
        <f t="shared" si="127"/>
        <v>0</v>
      </c>
      <c r="EW61" s="27">
        <v>5.38</v>
      </c>
      <c r="EX61" s="37">
        <f t="shared" si="177"/>
        <v>0</v>
      </c>
      <c r="EY61" s="53"/>
      <c r="EZ61" s="58">
        <f>EY61-EX61+ET61</f>
        <v>-4.0000000000000036</v>
      </c>
      <c r="FA61" s="128">
        <v>89</v>
      </c>
      <c r="FB61" s="124">
        <f t="shared" si="129"/>
        <v>0</v>
      </c>
      <c r="FC61" s="27">
        <v>5.38</v>
      </c>
      <c r="FD61" s="37">
        <f t="shared" si="178"/>
        <v>0</v>
      </c>
      <c r="FE61" s="53"/>
      <c r="FF61" s="58">
        <f>FE61-FD61+EZ61</f>
        <v>-4.0000000000000036</v>
      </c>
      <c r="FG61" s="128">
        <v>89</v>
      </c>
      <c r="FH61" s="124">
        <f t="shared" si="131"/>
        <v>0</v>
      </c>
      <c r="FI61" s="27">
        <v>5.38</v>
      </c>
      <c r="FJ61" s="37">
        <f t="shared" si="179"/>
        <v>0</v>
      </c>
      <c r="FK61" s="53"/>
      <c r="FL61" s="58">
        <f>FK61-FJ61+FF61</f>
        <v>-4.0000000000000036</v>
      </c>
      <c r="FM61" s="128">
        <v>89</v>
      </c>
      <c r="FN61" s="124">
        <f t="shared" si="133"/>
        <v>0</v>
      </c>
      <c r="FO61" s="27">
        <v>5.38</v>
      </c>
      <c r="FP61" s="37">
        <f t="shared" si="180"/>
        <v>0</v>
      </c>
      <c r="FQ61" s="53"/>
      <c r="FR61" s="58">
        <f>FQ61-FP61+FL61</f>
        <v>-4.0000000000000036</v>
      </c>
      <c r="FS61" s="128">
        <v>89</v>
      </c>
      <c r="FT61" s="124">
        <f t="shared" si="135"/>
        <v>0</v>
      </c>
      <c r="FU61" s="27">
        <v>5.38</v>
      </c>
      <c r="FV61" s="37">
        <f t="shared" si="181"/>
        <v>0</v>
      </c>
      <c r="FW61" s="53"/>
      <c r="FX61" s="58">
        <f>FW61-FV61+FR61</f>
        <v>-4.0000000000000036</v>
      </c>
      <c r="FY61" s="128">
        <v>89</v>
      </c>
      <c r="FZ61" s="124">
        <f t="shared" si="137"/>
        <v>0</v>
      </c>
      <c r="GA61" s="27">
        <v>5.56</v>
      </c>
      <c r="GB61" s="37">
        <f t="shared" si="182"/>
        <v>0</v>
      </c>
      <c r="GC61" s="53"/>
      <c r="GD61" s="58">
        <f>GC61-GB61+FX61</f>
        <v>-4.0000000000000036</v>
      </c>
      <c r="GE61" s="128">
        <v>89</v>
      </c>
      <c r="GF61" s="124">
        <f t="shared" si="139"/>
        <v>0</v>
      </c>
      <c r="GG61" s="27">
        <v>5.56</v>
      </c>
      <c r="GH61" s="37">
        <f t="shared" si="183"/>
        <v>0</v>
      </c>
      <c r="GI61" s="53"/>
      <c r="GJ61" s="58">
        <f>GI61-GH61+GD61</f>
        <v>-4.0000000000000036</v>
      </c>
      <c r="GK61" s="128">
        <v>89</v>
      </c>
      <c r="GL61" s="124">
        <f t="shared" si="214"/>
        <v>0</v>
      </c>
      <c r="GM61" s="27">
        <v>5.56</v>
      </c>
      <c r="GN61" s="37">
        <f t="shared" si="184"/>
        <v>0</v>
      </c>
      <c r="GO61" s="53"/>
      <c r="GP61" s="58">
        <f>GO61-GN61+GJ61</f>
        <v>-4.0000000000000036</v>
      </c>
      <c r="GQ61" s="128">
        <v>89</v>
      </c>
      <c r="GR61" s="124">
        <f t="shared" si="215"/>
        <v>0</v>
      </c>
      <c r="GS61" s="27">
        <v>5.56</v>
      </c>
      <c r="GT61" s="37">
        <f t="shared" si="216"/>
        <v>0</v>
      </c>
      <c r="GU61" s="53"/>
      <c r="GV61" s="58">
        <f>GU61-GT61+GP61</f>
        <v>-4.0000000000000036</v>
      </c>
    </row>
    <row r="62" spans="1:204" ht="15.6" customHeight="1" x14ac:dyDescent="0.25">
      <c r="A62" s="99"/>
      <c r="B62" s="28">
        <v>87</v>
      </c>
      <c r="C62" s="8"/>
      <c r="D62" s="9"/>
      <c r="E62" s="10"/>
      <c r="F62" s="10"/>
      <c r="G62" s="10"/>
      <c r="H62" s="15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8"/>
      <c r="Y62" s="8"/>
      <c r="Z62" s="9"/>
      <c r="AA62" s="9"/>
      <c r="AB62" s="8"/>
      <c r="AC62" s="14"/>
      <c r="AD62" s="8"/>
      <c r="AE62" s="49"/>
      <c r="AF62" s="36">
        <f t="shared" si="223"/>
        <v>0</v>
      </c>
      <c r="AG62" s="27">
        <v>4.8099999999999996</v>
      </c>
      <c r="AH62" s="37">
        <f t="shared" si="243"/>
        <v>0</v>
      </c>
      <c r="AI62" s="53"/>
      <c r="AJ62" s="37">
        <f t="shared" ref="AJ62:AJ92" si="253">AI62-AH62+AD62</f>
        <v>0</v>
      </c>
      <c r="AK62" s="49"/>
      <c r="AL62" s="36">
        <f t="shared" si="224"/>
        <v>0</v>
      </c>
      <c r="AM62" s="27">
        <v>5.04</v>
      </c>
      <c r="AN62" s="37">
        <f t="shared" si="245"/>
        <v>0</v>
      </c>
      <c r="AO62" s="53"/>
      <c r="AP62" s="59">
        <f t="shared" ref="AP62:AP92" si="254">AO62-AN62+AJ62</f>
        <v>0</v>
      </c>
      <c r="AQ62" s="49"/>
      <c r="AR62" s="36">
        <f t="shared" si="225"/>
        <v>0</v>
      </c>
      <c r="AS62" s="27">
        <v>5.04</v>
      </c>
      <c r="AT62" s="37">
        <f t="shared" si="247"/>
        <v>0</v>
      </c>
      <c r="AU62" s="53"/>
      <c r="AV62" s="59">
        <f t="shared" ref="AV62:AV92" si="255">AU62-AT62+AP62</f>
        <v>0</v>
      </c>
      <c r="AW62" s="49"/>
      <c r="AX62" s="36">
        <f t="shared" si="226"/>
        <v>0</v>
      </c>
      <c r="AY62" s="27">
        <v>5.04</v>
      </c>
      <c r="AZ62" s="37">
        <f t="shared" si="109"/>
        <v>0</v>
      </c>
      <c r="BA62" s="53"/>
      <c r="BB62" s="121">
        <f t="shared" ref="BB62:BB92" si="256">BA62-AZ62+AV62</f>
        <v>0</v>
      </c>
      <c r="BC62" s="128"/>
      <c r="BD62" s="124">
        <f t="shared" si="227"/>
        <v>0</v>
      </c>
      <c r="BE62" s="27">
        <v>5.04</v>
      </c>
      <c r="BF62" s="37">
        <f t="shared" si="110"/>
        <v>0</v>
      </c>
      <c r="BG62" s="53"/>
      <c r="BH62" s="121">
        <f t="shared" ref="BH62:BH92" si="257">BG62-BF62+BB62</f>
        <v>0</v>
      </c>
      <c r="BI62" s="128"/>
      <c r="BJ62" s="124">
        <f t="shared" si="228"/>
        <v>0</v>
      </c>
      <c r="BK62" s="27">
        <v>5.04</v>
      </c>
      <c r="BL62" s="37">
        <f t="shared" si="111"/>
        <v>0</v>
      </c>
      <c r="BM62" s="53"/>
      <c r="BN62" s="110">
        <f t="shared" ref="BN62:BN69" si="258">BM62-BL62+BH62</f>
        <v>0</v>
      </c>
      <c r="BO62" s="128"/>
      <c r="BP62" s="124">
        <f t="shared" si="229"/>
        <v>0</v>
      </c>
      <c r="BQ62" s="27">
        <v>5.04</v>
      </c>
      <c r="BR62" s="37">
        <f t="shared" si="112"/>
        <v>0</v>
      </c>
      <c r="BS62" s="53"/>
      <c r="BT62" s="110">
        <f t="shared" ref="BT62:BT69" si="259">BS62-BR62+BN62</f>
        <v>0</v>
      </c>
      <c r="BU62" s="128"/>
      <c r="BV62" s="124">
        <f t="shared" si="230"/>
        <v>0</v>
      </c>
      <c r="BW62" s="27">
        <v>5.04</v>
      </c>
      <c r="BX62" s="37">
        <f t="shared" si="113"/>
        <v>0</v>
      </c>
      <c r="BY62" s="53"/>
      <c r="BZ62" s="110">
        <f t="shared" ref="BZ62:BZ69" si="260">BY62-BX62+BT62</f>
        <v>0</v>
      </c>
      <c r="CA62" s="128"/>
      <c r="CB62" s="124">
        <f t="shared" si="231"/>
        <v>0</v>
      </c>
      <c r="CC62" s="27">
        <v>5.04</v>
      </c>
      <c r="CD62" s="37">
        <f t="shared" si="114"/>
        <v>0</v>
      </c>
      <c r="CE62" s="53"/>
      <c r="CF62" s="110">
        <f t="shared" ref="CF62:CF69" si="261">CE62-CD62+BZ62</f>
        <v>0</v>
      </c>
      <c r="CG62" s="128"/>
      <c r="CH62" s="124">
        <f t="shared" si="232"/>
        <v>0</v>
      </c>
      <c r="CI62" s="27">
        <v>5.04</v>
      </c>
      <c r="CJ62" s="37">
        <f t="shared" si="115"/>
        <v>0</v>
      </c>
      <c r="CK62" s="53"/>
      <c r="CL62" s="110">
        <f t="shared" ref="CL62:CL69" si="262">CK62-CJ62+CF62</f>
        <v>0</v>
      </c>
      <c r="CM62" s="128"/>
      <c r="CN62" s="124">
        <f t="shared" si="233"/>
        <v>0</v>
      </c>
      <c r="CO62" s="27">
        <v>5.04</v>
      </c>
      <c r="CP62" s="37">
        <f t="shared" si="116"/>
        <v>0</v>
      </c>
      <c r="CQ62" s="53"/>
      <c r="CR62" s="110">
        <f t="shared" ref="CR62:CR69" si="263">CQ62-CP62+CL62</f>
        <v>0</v>
      </c>
      <c r="CS62" s="128"/>
      <c r="CT62" s="124">
        <f t="shared" si="234"/>
        <v>0</v>
      </c>
      <c r="CU62" s="27">
        <v>5.04</v>
      </c>
      <c r="CV62" s="37">
        <f t="shared" si="146"/>
        <v>0</v>
      </c>
      <c r="CW62" s="53"/>
      <c r="CX62" s="110">
        <f t="shared" ref="CX62:CX69" si="264">CW62-CV62+CR62</f>
        <v>0</v>
      </c>
      <c r="CY62" s="128"/>
      <c r="CZ62" s="124">
        <f t="shared" si="235"/>
        <v>0</v>
      </c>
      <c r="DA62" s="27">
        <v>5.04</v>
      </c>
      <c r="DB62" s="37">
        <f t="shared" si="147"/>
        <v>0</v>
      </c>
      <c r="DC62" s="53"/>
      <c r="DD62" s="110">
        <f t="shared" ref="DD62:DD69" si="265">DC62-DB62+CX62</f>
        <v>0</v>
      </c>
      <c r="DE62" s="128"/>
      <c r="DF62" s="124">
        <f t="shared" si="236"/>
        <v>0</v>
      </c>
      <c r="DG62" s="27">
        <v>5.29</v>
      </c>
      <c r="DH62" s="37">
        <f t="shared" si="170"/>
        <v>0</v>
      </c>
      <c r="DI62" s="53"/>
      <c r="DJ62" s="110">
        <f t="shared" ref="DJ62:DJ69" si="266">DI62-DH62+DD62</f>
        <v>0</v>
      </c>
      <c r="DK62" s="128"/>
      <c r="DL62" s="124">
        <f t="shared" si="237"/>
        <v>0</v>
      </c>
      <c r="DM62" s="27">
        <v>5.29</v>
      </c>
      <c r="DN62" s="37">
        <f t="shared" si="171"/>
        <v>0</v>
      </c>
      <c r="DO62" s="53"/>
      <c r="DP62" s="110">
        <f t="shared" ref="DP62:DP69" si="267">DO62-DN62+DJ62</f>
        <v>0</v>
      </c>
      <c r="DQ62" s="128"/>
      <c r="DR62" s="124">
        <f t="shared" si="238"/>
        <v>0</v>
      </c>
      <c r="DS62" s="27">
        <v>5.29</v>
      </c>
      <c r="DT62" s="37">
        <f t="shared" si="172"/>
        <v>0</v>
      </c>
      <c r="DU62" s="53"/>
      <c r="DV62" s="110">
        <f t="shared" ref="DV62:DV69" si="268">DU62-DT62+DP62</f>
        <v>0</v>
      </c>
      <c r="DW62" s="128"/>
      <c r="DX62" s="124">
        <f t="shared" si="239"/>
        <v>0</v>
      </c>
      <c r="DY62" s="27">
        <v>5.29</v>
      </c>
      <c r="DZ62" s="37">
        <f t="shared" si="173"/>
        <v>0</v>
      </c>
      <c r="EA62" s="53"/>
      <c r="EB62" s="110">
        <f t="shared" ref="EB62:EB69" si="269">EA62-DZ62+DV62</f>
        <v>0</v>
      </c>
      <c r="EC62" s="128"/>
      <c r="ED62" s="124">
        <f t="shared" si="240"/>
        <v>0</v>
      </c>
      <c r="EE62" s="27">
        <v>5.29</v>
      </c>
      <c r="EF62" s="37">
        <f t="shared" si="174"/>
        <v>0</v>
      </c>
      <c r="EG62" s="53"/>
      <c r="EH62" s="110">
        <f t="shared" ref="EH62:EH69" si="270">EG62-EF62+EB62</f>
        <v>0</v>
      </c>
      <c r="EI62" s="128"/>
      <c r="EJ62" s="124">
        <f t="shared" si="241"/>
        <v>0</v>
      </c>
      <c r="EK62" s="27">
        <v>5.29</v>
      </c>
      <c r="EL62" s="37">
        <f t="shared" si="175"/>
        <v>0</v>
      </c>
      <c r="EM62" s="53"/>
      <c r="EN62" s="110">
        <f t="shared" ref="EN62:EN69" si="271">EM62-EL62+EH62</f>
        <v>0</v>
      </c>
      <c r="EO62" s="128"/>
      <c r="EP62" s="124">
        <f t="shared" si="125"/>
        <v>0</v>
      </c>
      <c r="EQ62" s="27">
        <v>5.38</v>
      </c>
      <c r="ER62" s="37">
        <f t="shared" si="176"/>
        <v>0</v>
      </c>
      <c r="ES62" s="53"/>
      <c r="ET62" s="110">
        <f t="shared" ref="ET62:ET69" si="272">ES62-ER62+EN62</f>
        <v>0</v>
      </c>
      <c r="EU62" s="128"/>
      <c r="EV62" s="124">
        <f t="shared" si="127"/>
        <v>0</v>
      </c>
      <c r="EW62" s="27">
        <v>5.38</v>
      </c>
      <c r="EX62" s="37">
        <f t="shared" si="177"/>
        <v>0</v>
      </c>
      <c r="EY62" s="53"/>
      <c r="EZ62" s="110">
        <f t="shared" ref="EZ62:EZ69" si="273">EY62-EX62+ET62</f>
        <v>0</v>
      </c>
      <c r="FA62" s="128"/>
      <c r="FB62" s="124">
        <f t="shared" si="129"/>
        <v>0</v>
      </c>
      <c r="FC62" s="27">
        <v>5.38</v>
      </c>
      <c r="FD62" s="37">
        <f t="shared" si="178"/>
        <v>0</v>
      </c>
      <c r="FE62" s="53"/>
      <c r="FF62" s="110">
        <f t="shared" ref="FF62:FF69" si="274">FE62-FD62+EZ62</f>
        <v>0</v>
      </c>
      <c r="FG62" s="128"/>
      <c r="FH62" s="124">
        <f t="shared" si="131"/>
        <v>0</v>
      </c>
      <c r="FI62" s="27">
        <v>5.38</v>
      </c>
      <c r="FJ62" s="37">
        <f t="shared" si="179"/>
        <v>0</v>
      </c>
      <c r="FK62" s="53"/>
      <c r="FL62" s="110">
        <f t="shared" ref="FL62:FL69" si="275">FK62-FJ62+FF62</f>
        <v>0</v>
      </c>
      <c r="FM62" s="128"/>
      <c r="FN62" s="124">
        <f t="shared" si="133"/>
        <v>0</v>
      </c>
      <c r="FO62" s="27">
        <v>5.38</v>
      </c>
      <c r="FP62" s="37">
        <f t="shared" si="180"/>
        <v>0</v>
      </c>
      <c r="FQ62" s="53"/>
      <c r="FR62" s="110">
        <f t="shared" ref="FR62:FR69" si="276">FQ62-FP62+FL62</f>
        <v>0</v>
      </c>
      <c r="FS62" s="128"/>
      <c r="FT62" s="124">
        <f t="shared" si="135"/>
        <v>0</v>
      </c>
      <c r="FU62" s="27">
        <v>5.38</v>
      </c>
      <c r="FV62" s="37">
        <f t="shared" si="181"/>
        <v>0</v>
      </c>
      <c r="FW62" s="53"/>
      <c r="FX62" s="110">
        <f t="shared" ref="FX62:FX69" si="277">FW62-FV62+FR62</f>
        <v>0</v>
      </c>
      <c r="FY62" s="128"/>
      <c r="FZ62" s="124">
        <f t="shared" si="137"/>
        <v>0</v>
      </c>
      <c r="GA62" s="27">
        <v>5.56</v>
      </c>
      <c r="GB62" s="37">
        <f t="shared" si="182"/>
        <v>0</v>
      </c>
      <c r="GC62" s="53"/>
      <c r="GD62" s="110">
        <f t="shared" ref="GD62:GD69" si="278">GC62-GB62+FX62</f>
        <v>0</v>
      </c>
      <c r="GE62" s="128"/>
      <c r="GF62" s="124">
        <f t="shared" si="139"/>
        <v>0</v>
      </c>
      <c r="GG62" s="27">
        <v>5.56</v>
      </c>
      <c r="GH62" s="37">
        <f t="shared" si="183"/>
        <v>0</v>
      </c>
      <c r="GI62" s="53"/>
      <c r="GJ62" s="110">
        <f t="shared" ref="GJ62:GJ69" si="279">GI62-GH62+GD62</f>
        <v>0</v>
      </c>
      <c r="GK62" s="128"/>
      <c r="GL62" s="124">
        <f t="shared" si="214"/>
        <v>0</v>
      </c>
      <c r="GM62" s="27">
        <v>5.56</v>
      </c>
      <c r="GN62" s="37">
        <f t="shared" si="184"/>
        <v>0</v>
      </c>
      <c r="GO62" s="53"/>
      <c r="GP62" s="110">
        <f t="shared" ref="GP62:GP69" si="280">GO62-GN62+GJ62</f>
        <v>0</v>
      </c>
      <c r="GQ62" s="128"/>
      <c r="GR62" s="124">
        <f t="shared" si="215"/>
        <v>0</v>
      </c>
      <c r="GS62" s="27">
        <v>5.56</v>
      </c>
      <c r="GT62" s="37">
        <f t="shared" si="216"/>
        <v>0</v>
      </c>
      <c r="GU62" s="53"/>
      <c r="GV62" s="110">
        <f t="shared" ref="GV62:GV69" si="281">GU62-GT62+GP62</f>
        <v>0</v>
      </c>
    </row>
    <row r="63" spans="1:204" ht="15.6" customHeight="1" x14ac:dyDescent="0.25">
      <c r="A63" s="99"/>
      <c r="B63" s="28">
        <v>88</v>
      </c>
      <c r="C63" s="8"/>
      <c r="D63" s="9"/>
      <c r="E63" s="10"/>
      <c r="F63" s="10"/>
      <c r="G63" s="10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8"/>
      <c r="Y63" s="8"/>
      <c r="Z63" s="9"/>
      <c r="AA63" s="9"/>
      <c r="AB63" s="8"/>
      <c r="AC63" s="14"/>
      <c r="AD63" s="8"/>
      <c r="AE63" s="49"/>
      <c r="AF63" s="36">
        <f t="shared" si="223"/>
        <v>0</v>
      </c>
      <c r="AG63" s="27">
        <v>4.8099999999999996</v>
      </c>
      <c r="AH63" s="37">
        <f t="shared" si="243"/>
        <v>0</v>
      </c>
      <c r="AI63" s="53"/>
      <c r="AJ63" s="37">
        <f t="shared" si="253"/>
        <v>0</v>
      </c>
      <c r="AK63" s="49"/>
      <c r="AL63" s="36">
        <f t="shared" si="224"/>
        <v>0</v>
      </c>
      <c r="AM63" s="27">
        <v>5.04</v>
      </c>
      <c r="AN63" s="37">
        <f t="shared" si="245"/>
        <v>0</v>
      </c>
      <c r="AO63" s="53"/>
      <c r="AP63" s="59">
        <f t="shared" si="254"/>
        <v>0</v>
      </c>
      <c r="AQ63" s="49"/>
      <c r="AR63" s="36">
        <f t="shared" si="225"/>
        <v>0</v>
      </c>
      <c r="AS63" s="27">
        <v>5.04</v>
      </c>
      <c r="AT63" s="37">
        <f t="shared" si="247"/>
        <v>0</v>
      </c>
      <c r="AU63" s="53"/>
      <c r="AV63" s="59">
        <f t="shared" si="255"/>
        <v>0</v>
      </c>
      <c r="AW63" s="49"/>
      <c r="AX63" s="36">
        <f t="shared" si="226"/>
        <v>0</v>
      </c>
      <c r="AY63" s="27">
        <v>5.04</v>
      </c>
      <c r="AZ63" s="37">
        <f t="shared" si="109"/>
        <v>0</v>
      </c>
      <c r="BA63" s="53"/>
      <c r="BB63" s="121">
        <f t="shared" si="256"/>
        <v>0</v>
      </c>
      <c r="BC63" s="128"/>
      <c r="BD63" s="124">
        <f t="shared" si="227"/>
        <v>0</v>
      </c>
      <c r="BE63" s="27">
        <v>5.04</v>
      </c>
      <c r="BF63" s="37">
        <f t="shared" si="110"/>
        <v>0</v>
      </c>
      <c r="BG63" s="53"/>
      <c r="BH63" s="121">
        <f t="shared" si="257"/>
        <v>0</v>
      </c>
      <c r="BI63" s="128"/>
      <c r="BJ63" s="124">
        <f t="shared" si="228"/>
        <v>0</v>
      </c>
      <c r="BK63" s="27">
        <v>5.04</v>
      </c>
      <c r="BL63" s="37">
        <f t="shared" si="111"/>
        <v>0</v>
      </c>
      <c r="BM63" s="53"/>
      <c r="BN63" s="110">
        <f t="shared" si="258"/>
        <v>0</v>
      </c>
      <c r="BO63" s="128"/>
      <c r="BP63" s="124">
        <f t="shared" si="229"/>
        <v>0</v>
      </c>
      <c r="BQ63" s="27">
        <v>5.04</v>
      </c>
      <c r="BR63" s="37">
        <f t="shared" si="112"/>
        <v>0</v>
      </c>
      <c r="BS63" s="53"/>
      <c r="BT63" s="110">
        <f t="shared" si="259"/>
        <v>0</v>
      </c>
      <c r="BU63" s="128"/>
      <c r="BV63" s="124">
        <f t="shared" si="230"/>
        <v>0</v>
      </c>
      <c r="BW63" s="27">
        <v>5.04</v>
      </c>
      <c r="BX63" s="37">
        <f t="shared" si="113"/>
        <v>0</v>
      </c>
      <c r="BY63" s="53"/>
      <c r="BZ63" s="110">
        <f t="shared" si="260"/>
        <v>0</v>
      </c>
      <c r="CA63" s="128"/>
      <c r="CB63" s="124">
        <f t="shared" si="231"/>
        <v>0</v>
      </c>
      <c r="CC63" s="27">
        <v>5.04</v>
      </c>
      <c r="CD63" s="37">
        <f t="shared" si="114"/>
        <v>0</v>
      </c>
      <c r="CE63" s="53"/>
      <c r="CF63" s="110">
        <f t="shared" si="261"/>
        <v>0</v>
      </c>
      <c r="CG63" s="128"/>
      <c r="CH63" s="124">
        <f t="shared" si="232"/>
        <v>0</v>
      </c>
      <c r="CI63" s="27">
        <v>5.04</v>
      </c>
      <c r="CJ63" s="37">
        <f t="shared" si="115"/>
        <v>0</v>
      </c>
      <c r="CK63" s="53"/>
      <c r="CL63" s="110">
        <f t="shared" si="262"/>
        <v>0</v>
      </c>
      <c r="CM63" s="128"/>
      <c r="CN63" s="124">
        <f t="shared" si="233"/>
        <v>0</v>
      </c>
      <c r="CO63" s="27">
        <v>5.04</v>
      </c>
      <c r="CP63" s="37">
        <f t="shared" si="116"/>
        <v>0</v>
      </c>
      <c r="CQ63" s="53"/>
      <c r="CR63" s="110">
        <f t="shared" si="263"/>
        <v>0</v>
      </c>
      <c r="CS63" s="128"/>
      <c r="CT63" s="124">
        <f t="shared" si="234"/>
        <v>0</v>
      </c>
      <c r="CU63" s="27">
        <v>5.04</v>
      </c>
      <c r="CV63" s="37">
        <f t="shared" si="146"/>
        <v>0</v>
      </c>
      <c r="CW63" s="53"/>
      <c r="CX63" s="110">
        <f t="shared" si="264"/>
        <v>0</v>
      </c>
      <c r="CY63" s="128"/>
      <c r="CZ63" s="124">
        <f t="shared" si="235"/>
        <v>0</v>
      </c>
      <c r="DA63" s="27">
        <v>5.04</v>
      </c>
      <c r="DB63" s="37">
        <f t="shared" si="147"/>
        <v>0</v>
      </c>
      <c r="DC63" s="53"/>
      <c r="DD63" s="110">
        <f t="shared" si="265"/>
        <v>0</v>
      </c>
      <c r="DE63" s="128"/>
      <c r="DF63" s="124">
        <f t="shared" si="236"/>
        <v>0</v>
      </c>
      <c r="DG63" s="27">
        <v>5.29</v>
      </c>
      <c r="DH63" s="37">
        <f t="shared" si="170"/>
        <v>0</v>
      </c>
      <c r="DI63" s="53"/>
      <c r="DJ63" s="110">
        <f t="shared" si="266"/>
        <v>0</v>
      </c>
      <c r="DK63" s="128"/>
      <c r="DL63" s="124">
        <f t="shared" si="237"/>
        <v>0</v>
      </c>
      <c r="DM63" s="27">
        <v>5.29</v>
      </c>
      <c r="DN63" s="37">
        <f t="shared" si="171"/>
        <v>0</v>
      </c>
      <c r="DO63" s="53"/>
      <c r="DP63" s="110">
        <f t="shared" si="267"/>
        <v>0</v>
      </c>
      <c r="DQ63" s="128"/>
      <c r="DR63" s="124">
        <f t="shared" si="238"/>
        <v>0</v>
      </c>
      <c r="DS63" s="27">
        <v>5.29</v>
      </c>
      <c r="DT63" s="37">
        <f t="shared" si="172"/>
        <v>0</v>
      </c>
      <c r="DU63" s="53"/>
      <c r="DV63" s="110">
        <f t="shared" si="268"/>
        <v>0</v>
      </c>
      <c r="DW63" s="128"/>
      <c r="DX63" s="124">
        <f t="shared" si="239"/>
        <v>0</v>
      </c>
      <c r="DY63" s="27">
        <v>5.29</v>
      </c>
      <c r="DZ63" s="37">
        <f t="shared" si="173"/>
        <v>0</v>
      </c>
      <c r="EA63" s="53"/>
      <c r="EB63" s="110">
        <f t="shared" si="269"/>
        <v>0</v>
      </c>
      <c r="EC63" s="128"/>
      <c r="ED63" s="124">
        <f t="shared" si="240"/>
        <v>0</v>
      </c>
      <c r="EE63" s="27">
        <v>5.29</v>
      </c>
      <c r="EF63" s="37">
        <f t="shared" si="174"/>
        <v>0</v>
      </c>
      <c r="EG63" s="53"/>
      <c r="EH63" s="110">
        <f t="shared" si="270"/>
        <v>0</v>
      </c>
      <c r="EI63" s="128"/>
      <c r="EJ63" s="124">
        <f t="shared" si="241"/>
        <v>0</v>
      </c>
      <c r="EK63" s="27">
        <v>5.29</v>
      </c>
      <c r="EL63" s="37">
        <f t="shared" si="175"/>
        <v>0</v>
      </c>
      <c r="EM63" s="53"/>
      <c r="EN63" s="110">
        <f t="shared" si="271"/>
        <v>0</v>
      </c>
      <c r="EO63" s="128"/>
      <c r="EP63" s="124">
        <f t="shared" si="125"/>
        <v>0</v>
      </c>
      <c r="EQ63" s="27">
        <v>5.38</v>
      </c>
      <c r="ER63" s="37">
        <f t="shared" si="176"/>
        <v>0</v>
      </c>
      <c r="ES63" s="53"/>
      <c r="ET63" s="110">
        <f t="shared" si="272"/>
        <v>0</v>
      </c>
      <c r="EU63" s="128"/>
      <c r="EV63" s="124">
        <f t="shared" si="127"/>
        <v>0</v>
      </c>
      <c r="EW63" s="27">
        <v>5.38</v>
      </c>
      <c r="EX63" s="37">
        <f t="shared" si="177"/>
        <v>0</v>
      </c>
      <c r="EY63" s="53"/>
      <c r="EZ63" s="110">
        <f t="shared" si="273"/>
        <v>0</v>
      </c>
      <c r="FA63" s="128"/>
      <c r="FB63" s="124">
        <f t="shared" si="129"/>
        <v>0</v>
      </c>
      <c r="FC63" s="27">
        <v>5.38</v>
      </c>
      <c r="FD63" s="37">
        <f t="shared" si="178"/>
        <v>0</v>
      </c>
      <c r="FE63" s="53"/>
      <c r="FF63" s="110">
        <f t="shared" si="274"/>
        <v>0</v>
      </c>
      <c r="FG63" s="128"/>
      <c r="FH63" s="124">
        <f t="shared" si="131"/>
        <v>0</v>
      </c>
      <c r="FI63" s="27">
        <v>5.38</v>
      </c>
      <c r="FJ63" s="37">
        <f t="shared" si="179"/>
        <v>0</v>
      </c>
      <c r="FK63" s="53"/>
      <c r="FL63" s="110">
        <f t="shared" si="275"/>
        <v>0</v>
      </c>
      <c r="FM63" s="128"/>
      <c r="FN63" s="124">
        <f t="shared" si="133"/>
        <v>0</v>
      </c>
      <c r="FO63" s="27">
        <v>5.38</v>
      </c>
      <c r="FP63" s="37">
        <f t="shared" si="180"/>
        <v>0</v>
      </c>
      <c r="FQ63" s="53"/>
      <c r="FR63" s="110">
        <f t="shared" si="276"/>
        <v>0</v>
      </c>
      <c r="FS63" s="128"/>
      <c r="FT63" s="124">
        <f t="shared" si="135"/>
        <v>0</v>
      </c>
      <c r="FU63" s="27">
        <v>5.38</v>
      </c>
      <c r="FV63" s="37">
        <f t="shared" si="181"/>
        <v>0</v>
      </c>
      <c r="FW63" s="53"/>
      <c r="FX63" s="110">
        <f t="shared" si="277"/>
        <v>0</v>
      </c>
      <c r="FY63" s="128"/>
      <c r="FZ63" s="124">
        <f t="shared" si="137"/>
        <v>0</v>
      </c>
      <c r="GA63" s="27">
        <v>5.56</v>
      </c>
      <c r="GB63" s="37">
        <f t="shared" si="182"/>
        <v>0</v>
      </c>
      <c r="GC63" s="53"/>
      <c r="GD63" s="110">
        <f t="shared" si="278"/>
        <v>0</v>
      </c>
      <c r="GE63" s="128"/>
      <c r="GF63" s="124">
        <f t="shared" si="139"/>
        <v>0</v>
      </c>
      <c r="GG63" s="27">
        <v>5.56</v>
      </c>
      <c r="GH63" s="37">
        <f t="shared" si="183"/>
        <v>0</v>
      </c>
      <c r="GI63" s="53"/>
      <c r="GJ63" s="110">
        <f t="shared" si="279"/>
        <v>0</v>
      </c>
      <c r="GK63" s="128"/>
      <c r="GL63" s="124">
        <f t="shared" si="214"/>
        <v>0</v>
      </c>
      <c r="GM63" s="27">
        <v>5.56</v>
      </c>
      <c r="GN63" s="37">
        <f t="shared" si="184"/>
        <v>0</v>
      </c>
      <c r="GO63" s="53"/>
      <c r="GP63" s="110">
        <f t="shared" si="280"/>
        <v>0</v>
      </c>
      <c r="GQ63" s="128"/>
      <c r="GR63" s="124">
        <f t="shared" si="215"/>
        <v>0</v>
      </c>
      <c r="GS63" s="27">
        <v>5.56</v>
      </c>
      <c r="GT63" s="37">
        <f t="shared" si="216"/>
        <v>0</v>
      </c>
      <c r="GU63" s="53"/>
      <c r="GV63" s="110">
        <f t="shared" si="281"/>
        <v>0</v>
      </c>
    </row>
    <row r="64" spans="1:204" ht="15.6" customHeight="1" x14ac:dyDescent="0.25">
      <c r="A64" s="96" t="s">
        <v>139</v>
      </c>
      <c r="B64" s="28">
        <v>89</v>
      </c>
      <c r="C64" s="8"/>
      <c r="D64" s="9"/>
      <c r="E64" s="10"/>
      <c r="F64" s="10"/>
      <c r="G64" s="10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8"/>
      <c r="Y64" s="8"/>
      <c r="Z64" s="9"/>
      <c r="AA64" s="9"/>
      <c r="AB64" s="8"/>
      <c r="AC64" s="14"/>
      <c r="AD64" s="8"/>
      <c r="AE64" s="49"/>
      <c r="AF64" s="36">
        <f t="shared" si="223"/>
        <v>0</v>
      </c>
      <c r="AG64" s="27">
        <v>4.8099999999999996</v>
      </c>
      <c r="AH64" s="37">
        <f t="shared" si="243"/>
        <v>0</v>
      </c>
      <c r="AI64" s="53"/>
      <c r="AJ64" s="37">
        <f t="shared" si="253"/>
        <v>0</v>
      </c>
      <c r="AK64" s="49"/>
      <c r="AL64" s="36">
        <f t="shared" si="224"/>
        <v>0</v>
      </c>
      <c r="AM64" s="27">
        <v>5.04</v>
      </c>
      <c r="AN64" s="37">
        <f t="shared" si="245"/>
        <v>0</v>
      </c>
      <c r="AO64" s="53"/>
      <c r="AP64" s="59">
        <f t="shared" si="254"/>
        <v>0</v>
      </c>
      <c r="AQ64" s="49"/>
      <c r="AR64" s="36">
        <f t="shared" si="225"/>
        <v>0</v>
      </c>
      <c r="AS64" s="27">
        <v>5.04</v>
      </c>
      <c r="AT64" s="37">
        <f t="shared" si="247"/>
        <v>0</v>
      </c>
      <c r="AU64" s="53"/>
      <c r="AV64" s="59">
        <f t="shared" si="255"/>
        <v>0</v>
      </c>
      <c r="AW64" s="49"/>
      <c r="AX64" s="36">
        <f t="shared" si="226"/>
        <v>0</v>
      </c>
      <c r="AY64" s="27">
        <v>5.04</v>
      </c>
      <c r="AZ64" s="37">
        <f t="shared" si="109"/>
        <v>0</v>
      </c>
      <c r="BA64" s="53"/>
      <c r="BB64" s="121">
        <f t="shared" si="256"/>
        <v>0</v>
      </c>
      <c r="BC64" s="128"/>
      <c r="BD64" s="124">
        <f t="shared" si="227"/>
        <v>0</v>
      </c>
      <c r="BE64" s="27">
        <v>5.04</v>
      </c>
      <c r="BF64" s="37">
        <f t="shared" si="110"/>
        <v>0</v>
      </c>
      <c r="BG64" s="53"/>
      <c r="BH64" s="121">
        <f t="shared" si="257"/>
        <v>0</v>
      </c>
      <c r="BI64" s="128"/>
      <c r="BJ64" s="124">
        <f t="shared" si="228"/>
        <v>0</v>
      </c>
      <c r="BK64" s="27">
        <v>5.04</v>
      </c>
      <c r="BL64" s="37">
        <f t="shared" si="111"/>
        <v>0</v>
      </c>
      <c r="BM64" s="53"/>
      <c r="BN64" s="110">
        <f t="shared" si="258"/>
        <v>0</v>
      </c>
      <c r="BO64" s="128"/>
      <c r="BP64" s="124">
        <f t="shared" si="229"/>
        <v>0</v>
      </c>
      <c r="BQ64" s="27">
        <v>5.04</v>
      </c>
      <c r="BR64" s="37">
        <f t="shared" si="112"/>
        <v>0</v>
      </c>
      <c r="BS64" s="53"/>
      <c r="BT64" s="110">
        <f t="shared" si="259"/>
        <v>0</v>
      </c>
      <c r="BU64" s="128"/>
      <c r="BV64" s="124">
        <f t="shared" si="230"/>
        <v>0</v>
      </c>
      <c r="BW64" s="27">
        <v>5.04</v>
      </c>
      <c r="BX64" s="37">
        <f t="shared" si="113"/>
        <v>0</v>
      </c>
      <c r="BY64" s="53"/>
      <c r="BZ64" s="110">
        <f t="shared" si="260"/>
        <v>0</v>
      </c>
      <c r="CA64" s="128">
        <v>319</v>
      </c>
      <c r="CB64" s="124">
        <f t="shared" si="231"/>
        <v>319</v>
      </c>
      <c r="CC64" s="27">
        <v>5.04</v>
      </c>
      <c r="CD64" s="37">
        <f t="shared" si="114"/>
        <v>1607.76</v>
      </c>
      <c r="CE64" s="53"/>
      <c r="CF64" s="57">
        <f t="shared" si="261"/>
        <v>-1607.76</v>
      </c>
      <c r="CG64" s="130">
        <v>505</v>
      </c>
      <c r="CH64" s="126">
        <f t="shared" si="232"/>
        <v>186</v>
      </c>
      <c r="CI64" s="18">
        <v>5.04</v>
      </c>
      <c r="CJ64" s="59">
        <f t="shared" si="115"/>
        <v>937.44</v>
      </c>
      <c r="CK64" s="105">
        <v>1610</v>
      </c>
      <c r="CL64" s="58">
        <f t="shared" si="262"/>
        <v>-935.2</v>
      </c>
      <c r="CM64" s="130">
        <v>507</v>
      </c>
      <c r="CN64" s="126">
        <f t="shared" si="233"/>
        <v>2</v>
      </c>
      <c r="CO64" s="18">
        <v>5.04</v>
      </c>
      <c r="CP64" s="59">
        <f t="shared" si="116"/>
        <v>10.08</v>
      </c>
      <c r="CQ64" s="105"/>
      <c r="CR64" s="58">
        <f t="shared" si="263"/>
        <v>-945.28000000000009</v>
      </c>
      <c r="CS64" s="130">
        <v>531</v>
      </c>
      <c r="CT64" s="126">
        <f t="shared" si="234"/>
        <v>24</v>
      </c>
      <c r="CU64" s="18">
        <v>5.04</v>
      </c>
      <c r="CV64" s="59">
        <f t="shared" si="146"/>
        <v>120.96000000000001</v>
      </c>
      <c r="CW64" s="105"/>
      <c r="CX64" s="57">
        <f t="shared" si="264"/>
        <v>-1066.24</v>
      </c>
      <c r="CY64" s="130">
        <v>649</v>
      </c>
      <c r="CZ64" s="126">
        <f t="shared" si="235"/>
        <v>118</v>
      </c>
      <c r="DA64" s="18">
        <v>5.04</v>
      </c>
      <c r="DB64" s="59">
        <f t="shared" si="147"/>
        <v>594.72</v>
      </c>
      <c r="DC64" s="105">
        <v>2600</v>
      </c>
      <c r="DD64" s="110">
        <f t="shared" si="265"/>
        <v>939.04</v>
      </c>
      <c r="DE64" s="130">
        <v>806</v>
      </c>
      <c r="DF64" s="126">
        <f t="shared" si="236"/>
        <v>157</v>
      </c>
      <c r="DG64" s="27">
        <v>5.29</v>
      </c>
      <c r="DH64" s="59">
        <f t="shared" si="170"/>
        <v>830.53</v>
      </c>
      <c r="DI64" s="105"/>
      <c r="DJ64" s="110">
        <f t="shared" si="266"/>
        <v>108.50999999999999</v>
      </c>
      <c r="DK64" s="130">
        <v>952</v>
      </c>
      <c r="DL64" s="126">
        <f t="shared" si="237"/>
        <v>146</v>
      </c>
      <c r="DM64" s="27">
        <v>5.29</v>
      </c>
      <c r="DN64" s="59">
        <f t="shared" si="171"/>
        <v>772.34</v>
      </c>
      <c r="DO64" s="105">
        <v>1000</v>
      </c>
      <c r="DP64" s="110">
        <f t="shared" si="267"/>
        <v>336.16999999999996</v>
      </c>
      <c r="DQ64" s="130">
        <v>1076</v>
      </c>
      <c r="DR64" s="126">
        <f t="shared" si="238"/>
        <v>124</v>
      </c>
      <c r="DS64" s="27">
        <v>5.29</v>
      </c>
      <c r="DT64" s="59">
        <f t="shared" si="172"/>
        <v>655.96</v>
      </c>
      <c r="DU64" s="105"/>
      <c r="DV64" s="58">
        <f t="shared" si="268"/>
        <v>-319.79000000000008</v>
      </c>
      <c r="DW64" s="130">
        <v>1150</v>
      </c>
      <c r="DX64" s="126">
        <f t="shared" si="239"/>
        <v>74</v>
      </c>
      <c r="DY64" s="27">
        <v>5.29</v>
      </c>
      <c r="DZ64" s="59">
        <f t="shared" si="173"/>
        <v>391.46</v>
      </c>
      <c r="EA64" s="105"/>
      <c r="EB64" s="58">
        <f t="shared" si="269"/>
        <v>-711.25</v>
      </c>
      <c r="EC64" s="130">
        <v>1216</v>
      </c>
      <c r="ED64" s="126">
        <f t="shared" si="240"/>
        <v>66</v>
      </c>
      <c r="EE64" s="27">
        <v>5.29</v>
      </c>
      <c r="EF64" s="59">
        <f t="shared" si="174"/>
        <v>349.14</v>
      </c>
      <c r="EG64" s="105">
        <v>800</v>
      </c>
      <c r="EH64" s="58">
        <f t="shared" si="270"/>
        <v>-260.39</v>
      </c>
      <c r="EI64" s="130">
        <v>1216</v>
      </c>
      <c r="EJ64" s="126">
        <f t="shared" si="241"/>
        <v>0</v>
      </c>
      <c r="EK64" s="27">
        <v>5.29</v>
      </c>
      <c r="EL64" s="59">
        <f t="shared" si="175"/>
        <v>0</v>
      </c>
      <c r="EM64" s="105"/>
      <c r="EN64" s="58">
        <f t="shared" si="271"/>
        <v>-260.39</v>
      </c>
      <c r="EO64" s="130">
        <v>1216</v>
      </c>
      <c r="EP64" s="126">
        <f t="shared" si="125"/>
        <v>0</v>
      </c>
      <c r="EQ64" s="27">
        <v>5.38</v>
      </c>
      <c r="ER64" s="59">
        <f t="shared" si="176"/>
        <v>0</v>
      </c>
      <c r="ES64" s="105"/>
      <c r="ET64" s="58">
        <f t="shared" si="272"/>
        <v>-260.39</v>
      </c>
      <c r="EU64" s="130">
        <v>1233</v>
      </c>
      <c r="EV64" s="126">
        <f t="shared" si="127"/>
        <v>17</v>
      </c>
      <c r="EW64" s="27">
        <v>5.38</v>
      </c>
      <c r="EX64" s="59">
        <f t="shared" si="177"/>
        <v>91.46</v>
      </c>
      <c r="EY64" s="105"/>
      <c r="EZ64" s="58">
        <f t="shared" si="273"/>
        <v>-351.84999999999997</v>
      </c>
      <c r="FA64" s="130">
        <v>1236</v>
      </c>
      <c r="FB64" s="126">
        <f t="shared" si="129"/>
        <v>3</v>
      </c>
      <c r="FC64" s="27">
        <v>5.38</v>
      </c>
      <c r="FD64" s="59">
        <f t="shared" si="178"/>
        <v>16.14</v>
      </c>
      <c r="FE64" s="105"/>
      <c r="FF64" s="58">
        <f t="shared" si="274"/>
        <v>-367.98999999999995</v>
      </c>
      <c r="FG64" s="130">
        <v>1440</v>
      </c>
      <c r="FH64" s="126">
        <f t="shared" si="131"/>
        <v>204</v>
      </c>
      <c r="FI64" s="27">
        <v>5.38</v>
      </c>
      <c r="FJ64" s="59">
        <f t="shared" si="179"/>
        <v>1097.52</v>
      </c>
      <c r="FK64" s="105">
        <v>500</v>
      </c>
      <c r="FL64" s="58">
        <f t="shared" si="275"/>
        <v>-965.51</v>
      </c>
      <c r="FM64" s="130">
        <v>1761</v>
      </c>
      <c r="FN64" s="126">
        <f t="shared" si="133"/>
        <v>321</v>
      </c>
      <c r="FO64" s="27">
        <v>5.38</v>
      </c>
      <c r="FP64" s="59">
        <f t="shared" si="180"/>
        <v>1726.98</v>
      </c>
      <c r="FQ64" s="105">
        <v>1600</v>
      </c>
      <c r="FR64" s="57">
        <f t="shared" si="276"/>
        <v>-1092.49</v>
      </c>
      <c r="FS64" s="130">
        <v>1947</v>
      </c>
      <c r="FT64" s="126">
        <f t="shared" si="135"/>
        <v>186</v>
      </c>
      <c r="FU64" s="27">
        <v>5.38</v>
      </c>
      <c r="FV64" s="59">
        <f t="shared" si="181"/>
        <v>1000.68</v>
      </c>
      <c r="FW64" s="105"/>
      <c r="FX64" s="57">
        <f t="shared" si="277"/>
        <v>-2093.17</v>
      </c>
      <c r="FY64" s="130">
        <v>2162</v>
      </c>
      <c r="FZ64" s="126">
        <f t="shared" si="137"/>
        <v>215</v>
      </c>
      <c r="GA64" s="27">
        <v>5.56</v>
      </c>
      <c r="GB64" s="59">
        <f t="shared" si="182"/>
        <v>1195.3999999999999</v>
      </c>
      <c r="GC64" s="105">
        <v>1600</v>
      </c>
      <c r="GD64" s="57">
        <f t="shared" si="278"/>
        <v>-1688.57</v>
      </c>
      <c r="GE64" s="130">
        <v>2364</v>
      </c>
      <c r="GF64" s="126">
        <f t="shared" si="139"/>
        <v>202</v>
      </c>
      <c r="GG64" s="27">
        <v>5.56</v>
      </c>
      <c r="GH64" s="59">
        <f t="shared" si="183"/>
        <v>1123.1199999999999</v>
      </c>
      <c r="GI64" s="105">
        <v>2000</v>
      </c>
      <c r="GJ64" s="58">
        <f t="shared" si="279"/>
        <v>-811.68999999999983</v>
      </c>
      <c r="GK64" s="130">
        <v>2574</v>
      </c>
      <c r="GL64" s="126">
        <f t="shared" si="214"/>
        <v>210</v>
      </c>
      <c r="GM64" s="27">
        <v>5.56</v>
      </c>
      <c r="GN64" s="59">
        <f t="shared" si="184"/>
        <v>1167.5999999999999</v>
      </c>
      <c r="GO64" s="105"/>
      <c r="GP64" s="57">
        <f t="shared" si="280"/>
        <v>-1979.2899999999997</v>
      </c>
      <c r="GQ64" s="130">
        <v>2643</v>
      </c>
      <c r="GR64" s="126">
        <f t="shared" si="215"/>
        <v>69</v>
      </c>
      <c r="GS64" s="27">
        <v>5.56</v>
      </c>
      <c r="GT64" s="59">
        <f t="shared" si="216"/>
        <v>383.64</v>
      </c>
      <c r="GU64" s="105">
        <v>2250</v>
      </c>
      <c r="GV64" s="58">
        <f t="shared" si="281"/>
        <v>-112.92999999999961</v>
      </c>
    </row>
    <row r="65" spans="1:204" ht="15.6" customHeight="1" x14ac:dyDescent="0.25">
      <c r="A65" s="96" t="s">
        <v>86</v>
      </c>
      <c r="B65" s="5">
        <v>90</v>
      </c>
      <c r="C65" s="24">
        <v>-110.64</v>
      </c>
      <c r="D65" s="2">
        <v>11</v>
      </c>
      <c r="E65" s="2">
        <v>32</v>
      </c>
      <c r="F65" s="2">
        <v>50</v>
      </c>
      <c r="G65" s="2">
        <v>50</v>
      </c>
      <c r="H65" s="2">
        <v>50</v>
      </c>
      <c r="I65" s="2">
        <v>50</v>
      </c>
      <c r="J65" s="2">
        <v>50</v>
      </c>
      <c r="K65" s="2">
        <v>51</v>
      </c>
      <c r="L65" s="2">
        <v>52</v>
      </c>
      <c r="M65" s="2">
        <v>52</v>
      </c>
      <c r="N65" s="2">
        <v>185</v>
      </c>
      <c r="O65" s="2">
        <v>185</v>
      </c>
      <c r="P65" s="2">
        <v>488</v>
      </c>
      <c r="Q65" s="2">
        <v>692</v>
      </c>
      <c r="R65" s="2">
        <v>783</v>
      </c>
      <c r="S65" s="2">
        <v>979</v>
      </c>
      <c r="T65" s="2">
        <v>979</v>
      </c>
      <c r="U65" s="2">
        <v>979</v>
      </c>
      <c r="V65" s="2">
        <v>979</v>
      </c>
      <c r="W65" s="2">
        <v>979</v>
      </c>
      <c r="X65" s="2">
        <v>1233</v>
      </c>
      <c r="Y65" s="2">
        <v>1410</v>
      </c>
      <c r="Z65" s="20">
        <f>Y65-X65</f>
        <v>177</v>
      </c>
      <c r="AA65" s="21">
        <v>4.8099999999999996</v>
      </c>
      <c r="AB65" s="22">
        <f t="shared" si="37"/>
        <v>851.36999999999989</v>
      </c>
      <c r="AC65" s="25">
        <v>3000</v>
      </c>
      <c r="AD65" s="23">
        <f>C65+AC65-AB65</f>
        <v>2037.9900000000002</v>
      </c>
      <c r="AE65" s="49">
        <v>1495</v>
      </c>
      <c r="AF65" s="36">
        <f t="shared" si="223"/>
        <v>85</v>
      </c>
      <c r="AG65" s="27">
        <v>4.8099999999999996</v>
      </c>
      <c r="AH65" s="37">
        <f t="shared" si="243"/>
        <v>408.84999999999997</v>
      </c>
      <c r="AI65" s="53"/>
      <c r="AJ65" s="37">
        <f t="shared" si="253"/>
        <v>1629.1400000000003</v>
      </c>
      <c r="AK65" s="49">
        <v>1624</v>
      </c>
      <c r="AL65" s="36">
        <f t="shared" si="224"/>
        <v>129</v>
      </c>
      <c r="AM65" s="27">
        <v>5.04</v>
      </c>
      <c r="AN65" s="37">
        <f t="shared" si="245"/>
        <v>650.16</v>
      </c>
      <c r="AO65" s="53"/>
      <c r="AP65" s="59">
        <f t="shared" si="254"/>
        <v>978.98000000000036</v>
      </c>
      <c r="AQ65" s="49">
        <v>1853.11</v>
      </c>
      <c r="AR65" s="36">
        <f t="shared" si="225"/>
        <v>229.1099999999999</v>
      </c>
      <c r="AS65" s="27">
        <v>5.04</v>
      </c>
      <c r="AT65" s="37">
        <f t="shared" si="247"/>
        <v>1154.7143999999996</v>
      </c>
      <c r="AU65" s="53"/>
      <c r="AV65" s="58">
        <f t="shared" si="255"/>
        <v>-175.73439999999925</v>
      </c>
      <c r="AW65" s="49">
        <v>1943</v>
      </c>
      <c r="AX65" s="36">
        <f t="shared" si="226"/>
        <v>89.8900000000001</v>
      </c>
      <c r="AY65" s="27">
        <v>5.04</v>
      </c>
      <c r="AZ65" s="37">
        <f t="shared" si="109"/>
        <v>453.04560000000049</v>
      </c>
      <c r="BA65" s="53">
        <v>200</v>
      </c>
      <c r="BB65" s="120">
        <f t="shared" si="256"/>
        <v>-428.77999999999975</v>
      </c>
      <c r="BC65" s="128">
        <v>2153</v>
      </c>
      <c r="BD65" s="124">
        <f t="shared" si="227"/>
        <v>210</v>
      </c>
      <c r="BE65" s="27">
        <v>5.04</v>
      </c>
      <c r="BF65" s="37">
        <f t="shared" si="110"/>
        <v>1058.4000000000001</v>
      </c>
      <c r="BG65" s="53">
        <v>1386.12</v>
      </c>
      <c r="BH65" s="120">
        <f t="shared" si="257"/>
        <v>-101.05999999999995</v>
      </c>
      <c r="BI65" s="128">
        <v>2154</v>
      </c>
      <c r="BJ65" s="124">
        <f t="shared" si="228"/>
        <v>1</v>
      </c>
      <c r="BK65" s="27">
        <v>5.04</v>
      </c>
      <c r="BL65" s="37">
        <f t="shared" si="111"/>
        <v>5.04</v>
      </c>
      <c r="BM65" s="53"/>
      <c r="BN65" s="58">
        <f t="shared" si="258"/>
        <v>-106.09999999999995</v>
      </c>
      <c r="BO65" s="128">
        <v>2154</v>
      </c>
      <c r="BP65" s="124">
        <f t="shared" si="229"/>
        <v>0</v>
      </c>
      <c r="BQ65" s="27">
        <v>5.04</v>
      </c>
      <c r="BR65" s="37">
        <f t="shared" si="112"/>
        <v>0</v>
      </c>
      <c r="BS65" s="53"/>
      <c r="BT65" s="58">
        <f t="shared" si="259"/>
        <v>-106.09999999999995</v>
      </c>
      <c r="BU65" s="128">
        <v>2154</v>
      </c>
      <c r="BV65" s="124">
        <f t="shared" si="230"/>
        <v>0</v>
      </c>
      <c r="BW65" s="27">
        <v>5.04</v>
      </c>
      <c r="BX65" s="37">
        <f t="shared" si="113"/>
        <v>0</v>
      </c>
      <c r="BY65" s="53"/>
      <c r="BZ65" s="58">
        <f t="shared" si="260"/>
        <v>-106.09999999999995</v>
      </c>
      <c r="CA65" s="128">
        <v>2154</v>
      </c>
      <c r="CB65" s="124">
        <f t="shared" si="231"/>
        <v>0</v>
      </c>
      <c r="CC65" s="27">
        <v>5.04</v>
      </c>
      <c r="CD65" s="37">
        <f t="shared" si="114"/>
        <v>0</v>
      </c>
      <c r="CE65" s="53"/>
      <c r="CF65" s="58">
        <f t="shared" si="261"/>
        <v>-106.09999999999995</v>
      </c>
      <c r="CG65" s="130">
        <v>2154</v>
      </c>
      <c r="CH65" s="126">
        <f t="shared" si="232"/>
        <v>0</v>
      </c>
      <c r="CI65" s="18">
        <v>5.04</v>
      </c>
      <c r="CJ65" s="59">
        <f t="shared" si="115"/>
        <v>0</v>
      </c>
      <c r="CK65" s="105"/>
      <c r="CL65" s="58">
        <f t="shared" si="262"/>
        <v>-106.09999999999995</v>
      </c>
      <c r="CM65" s="130">
        <v>2154</v>
      </c>
      <c r="CN65" s="126">
        <f t="shared" si="233"/>
        <v>0</v>
      </c>
      <c r="CO65" s="18">
        <v>5.04</v>
      </c>
      <c r="CP65" s="59">
        <f t="shared" si="116"/>
        <v>0</v>
      </c>
      <c r="CQ65" s="105"/>
      <c r="CR65" s="58">
        <f t="shared" si="263"/>
        <v>-106.09999999999995</v>
      </c>
      <c r="CS65" s="130">
        <v>2241</v>
      </c>
      <c r="CT65" s="126">
        <f t="shared" si="234"/>
        <v>87</v>
      </c>
      <c r="CU65" s="18">
        <v>5.04</v>
      </c>
      <c r="CV65" s="59">
        <f t="shared" si="146"/>
        <v>438.48</v>
      </c>
      <c r="CW65" s="105"/>
      <c r="CX65" s="58">
        <f t="shared" si="264"/>
        <v>-544.57999999999993</v>
      </c>
      <c r="CY65" s="130">
        <v>2387</v>
      </c>
      <c r="CZ65" s="126">
        <f t="shared" si="235"/>
        <v>146</v>
      </c>
      <c r="DA65" s="18">
        <v>5.04</v>
      </c>
      <c r="DB65" s="59">
        <f t="shared" si="147"/>
        <v>735.84</v>
      </c>
      <c r="DC65" s="105">
        <v>4000</v>
      </c>
      <c r="DD65" s="110">
        <f t="shared" si="265"/>
        <v>2719.58</v>
      </c>
      <c r="DE65" s="130">
        <v>2541</v>
      </c>
      <c r="DF65" s="126">
        <f t="shared" si="236"/>
        <v>154</v>
      </c>
      <c r="DG65" s="27">
        <v>5.29</v>
      </c>
      <c r="DH65" s="59">
        <f t="shared" si="170"/>
        <v>814.66</v>
      </c>
      <c r="DI65" s="105">
        <v>25</v>
      </c>
      <c r="DJ65" s="110">
        <f t="shared" si="266"/>
        <v>1929.92</v>
      </c>
      <c r="DK65" s="130">
        <v>2643</v>
      </c>
      <c r="DL65" s="126">
        <f t="shared" si="237"/>
        <v>102</v>
      </c>
      <c r="DM65" s="27">
        <v>5.29</v>
      </c>
      <c r="DN65" s="59">
        <f t="shared" si="171"/>
        <v>539.58000000000004</v>
      </c>
      <c r="DO65" s="105"/>
      <c r="DP65" s="110">
        <f t="shared" si="267"/>
        <v>1390.3400000000001</v>
      </c>
      <c r="DQ65" s="130">
        <v>2712</v>
      </c>
      <c r="DR65" s="126">
        <f t="shared" si="238"/>
        <v>69</v>
      </c>
      <c r="DS65" s="27">
        <v>5.29</v>
      </c>
      <c r="DT65" s="59">
        <f t="shared" si="172"/>
        <v>365.01</v>
      </c>
      <c r="DU65" s="105">
        <v>4000</v>
      </c>
      <c r="DV65" s="110">
        <f t="shared" si="268"/>
        <v>5025.33</v>
      </c>
      <c r="DW65" s="130">
        <v>2836</v>
      </c>
      <c r="DX65" s="126">
        <f t="shared" si="239"/>
        <v>124</v>
      </c>
      <c r="DY65" s="27">
        <v>5.29</v>
      </c>
      <c r="DZ65" s="59">
        <f t="shared" si="173"/>
        <v>655.96</v>
      </c>
      <c r="EA65" s="105"/>
      <c r="EB65" s="110">
        <f t="shared" si="269"/>
        <v>4369.37</v>
      </c>
      <c r="EC65" s="130">
        <v>2928</v>
      </c>
      <c r="ED65" s="126">
        <f t="shared" si="240"/>
        <v>92</v>
      </c>
      <c r="EE65" s="27">
        <v>5.29</v>
      </c>
      <c r="EF65" s="59">
        <f t="shared" si="174"/>
        <v>486.68</v>
      </c>
      <c r="EG65" s="105"/>
      <c r="EH65" s="110">
        <f t="shared" si="270"/>
        <v>3882.69</v>
      </c>
      <c r="EI65" s="130">
        <v>2928</v>
      </c>
      <c r="EJ65" s="126">
        <f t="shared" si="241"/>
        <v>0</v>
      </c>
      <c r="EK65" s="27">
        <v>5.29</v>
      </c>
      <c r="EL65" s="59">
        <f t="shared" si="175"/>
        <v>0</v>
      </c>
      <c r="EM65" s="105"/>
      <c r="EN65" s="110">
        <f t="shared" si="271"/>
        <v>3882.69</v>
      </c>
      <c r="EO65" s="130">
        <v>2928</v>
      </c>
      <c r="EP65" s="126">
        <f t="shared" si="125"/>
        <v>0</v>
      </c>
      <c r="EQ65" s="27">
        <v>5.38</v>
      </c>
      <c r="ER65" s="59">
        <f t="shared" si="176"/>
        <v>0</v>
      </c>
      <c r="ES65" s="105"/>
      <c r="ET65" s="110">
        <f t="shared" si="272"/>
        <v>3882.69</v>
      </c>
      <c r="EU65" s="130">
        <v>2928</v>
      </c>
      <c r="EV65" s="126">
        <f t="shared" si="127"/>
        <v>0</v>
      </c>
      <c r="EW65" s="27">
        <v>5.38</v>
      </c>
      <c r="EX65" s="59">
        <f t="shared" si="177"/>
        <v>0</v>
      </c>
      <c r="EY65" s="105"/>
      <c r="EZ65" s="110">
        <f t="shared" si="273"/>
        <v>3882.69</v>
      </c>
      <c r="FA65" s="130">
        <v>2928</v>
      </c>
      <c r="FB65" s="126">
        <f t="shared" si="129"/>
        <v>0</v>
      </c>
      <c r="FC65" s="27">
        <v>5.38</v>
      </c>
      <c r="FD65" s="59">
        <f t="shared" si="178"/>
        <v>0</v>
      </c>
      <c r="FE65" s="105"/>
      <c r="FF65" s="110">
        <f t="shared" si="274"/>
        <v>3882.69</v>
      </c>
      <c r="FG65" s="130">
        <v>2943</v>
      </c>
      <c r="FH65" s="126">
        <f t="shared" si="131"/>
        <v>15</v>
      </c>
      <c r="FI65" s="27">
        <v>5.38</v>
      </c>
      <c r="FJ65" s="59">
        <f t="shared" si="179"/>
        <v>80.7</v>
      </c>
      <c r="FK65" s="105"/>
      <c r="FL65" s="110">
        <f t="shared" si="275"/>
        <v>3801.9900000000002</v>
      </c>
      <c r="FM65" s="130">
        <v>3090</v>
      </c>
      <c r="FN65" s="126">
        <f t="shared" si="133"/>
        <v>147</v>
      </c>
      <c r="FO65" s="27">
        <v>5.38</v>
      </c>
      <c r="FP65" s="59">
        <f t="shared" si="180"/>
        <v>790.86</v>
      </c>
      <c r="FQ65" s="105"/>
      <c r="FR65" s="110">
        <f t="shared" si="276"/>
        <v>3011.13</v>
      </c>
      <c r="FS65" s="130">
        <v>3176</v>
      </c>
      <c r="FT65" s="126">
        <f t="shared" si="135"/>
        <v>86</v>
      </c>
      <c r="FU65" s="27">
        <v>5.38</v>
      </c>
      <c r="FV65" s="59">
        <f t="shared" si="181"/>
        <v>462.68</v>
      </c>
      <c r="FW65" s="105"/>
      <c r="FX65" s="110">
        <f t="shared" si="277"/>
        <v>2548.4500000000003</v>
      </c>
      <c r="FY65" s="130">
        <v>3289</v>
      </c>
      <c r="FZ65" s="126">
        <f t="shared" si="137"/>
        <v>113</v>
      </c>
      <c r="GA65" s="27">
        <v>5.56</v>
      </c>
      <c r="GB65" s="59">
        <f t="shared" si="182"/>
        <v>628.28</v>
      </c>
      <c r="GC65" s="105"/>
      <c r="GD65" s="110">
        <f t="shared" si="278"/>
        <v>1920.1700000000003</v>
      </c>
      <c r="GE65" s="130">
        <v>3363</v>
      </c>
      <c r="GF65" s="126">
        <f t="shared" si="139"/>
        <v>74</v>
      </c>
      <c r="GG65" s="27">
        <v>5.56</v>
      </c>
      <c r="GH65" s="59">
        <f t="shared" si="183"/>
        <v>411.44</v>
      </c>
      <c r="GI65" s="105"/>
      <c r="GJ65" s="110">
        <f t="shared" si="279"/>
        <v>1508.7300000000002</v>
      </c>
      <c r="GK65" s="130">
        <v>3447</v>
      </c>
      <c r="GL65" s="126">
        <f t="shared" si="214"/>
        <v>84</v>
      </c>
      <c r="GM65" s="27">
        <v>5.56</v>
      </c>
      <c r="GN65" s="59">
        <f t="shared" si="184"/>
        <v>467.03999999999996</v>
      </c>
      <c r="GO65" s="105"/>
      <c r="GP65" s="110">
        <f t="shared" si="280"/>
        <v>1041.6900000000003</v>
      </c>
      <c r="GQ65" s="130">
        <v>3463</v>
      </c>
      <c r="GR65" s="126">
        <f t="shared" si="215"/>
        <v>16</v>
      </c>
      <c r="GS65" s="27">
        <v>5.56</v>
      </c>
      <c r="GT65" s="59">
        <f t="shared" si="216"/>
        <v>88.96</v>
      </c>
      <c r="GU65" s="105"/>
      <c r="GV65" s="110">
        <f t="shared" si="281"/>
        <v>952.73000000000025</v>
      </c>
    </row>
    <row r="66" spans="1:204" ht="15.6" customHeight="1" x14ac:dyDescent="0.25">
      <c r="A66" s="96" t="s">
        <v>87</v>
      </c>
      <c r="B66" s="5">
        <v>91</v>
      </c>
      <c r="C66" s="23">
        <v>0.81</v>
      </c>
      <c r="D66" s="2"/>
      <c r="E66" s="2"/>
      <c r="F66" s="2"/>
      <c r="G66" s="2"/>
      <c r="H66" s="2"/>
      <c r="I66" s="2"/>
      <c r="J66" s="2"/>
      <c r="K66" s="2"/>
      <c r="L66" s="2">
        <v>1</v>
      </c>
      <c r="M66" s="2">
        <v>1</v>
      </c>
      <c r="N66" s="2">
        <v>3</v>
      </c>
      <c r="O66" s="2">
        <v>3</v>
      </c>
      <c r="P66" s="2">
        <v>3</v>
      </c>
      <c r="Q66" s="2">
        <v>3</v>
      </c>
      <c r="R66" s="2">
        <v>3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0">
        <f>Y66-X66</f>
        <v>0</v>
      </c>
      <c r="AA66" s="21">
        <v>4.8099999999999996</v>
      </c>
      <c r="AB66" s="22">
        <f t="shared" si="37"/>
        <v>0</v>
      </c>
      <c r="AC66" s="22"/>
      <c r="AD66" s="23">
        <f>C66+AC66-AB66</f>
        <v>0.81</v>
      </c>
      <c r="AE66" s="49">
        <v>0</v>
      </c>
      <c r="AF66" s="36">
        <f t="shared" si="223"/>
        <v>0</v>
      </c>
      <c r="AG66" s="27">
        <v>4.8099999999999996</v>
      </c>
      <c r="AH66" s="37">
        <f t="shared" si="243"/>
        <v>0</v>
      </c>
      <c r="AI66" s="53"/>
      <c r="AJ66" s="37">
        <f t="shared" si="253"/>
        <v>0.81</v>
      </c>
      <c r="AK66" s="49">
        <v>0</v>
      </c>
      <c r="AL66" s="36">
        <f t="shared" si="224"/>
        <v>0</v>
      </c>
      <c r="AM66" s="27">
        <v>5.04</v>
      </c>
      <c r="AN66" s="37">
        <f t="shared" si="245"/>
        <v>0</v>
      </c>
      <c r="AO66" s="53"/>
      <c r="AP66" s="59">
        <f t="shared" si="254"/>
        <v>0.81</v>
      </c>
      <c r="AQ66" s="49">
        <v>0</v>
      </c>
      <c r="AR66" s="36">
        <f t="shared" si="225"/>
        <v>0</v>
      </c>
      <c r="AS66" s="27">
        <v>5.04</v>
      </c>
      <c r="AT66" s="37">
        <f t="shared" si="247"/>
        <v>0</v>
      </c>
      <c r="AU66" s="53"/>
      <c r="AV66" s="110">
        <f t="shared" si="255"/>
        <v>0.81</v>
      </c>
      <c r="AW66" s="49"/>
      <c r="AX66" s="36">
        <f t="shared" si="226"/>
        <v>0</v>
      </c>
      <c r="AY66" s="27">
        <v>5.04</v>
      </c>
      <c r="AZ66" s="37">
        <f t="shared" si="109"/>
        <v>0</v>
      </c>
      <c r="BA66" s="53"/>
      <c r="BB66" s="121">
        <f t="shared" si="256"/>
        <v>0.81</v>
      </c>
      <c r="BC66" s="128"/>
      <c r="BD66" s="124">
        <f t="shared" si="227"/>
        <v>0</v>
      </c>
      <c r="BE66" s="27">
        <v>5.04</v>
      </c>
      <c r="BF66" s="37">
        <f t="shared" si="110"/>
        <v>0</v>
      </c>
      <c r="BG66" s="53"/>
      <c r="BH66" s="121">
        <f t="shared" si="257"/>
        <v>0.81</v>
      </c>
      <c r="BI66" s="128"/>
      <c r="BJ66" s="124">
        <f t="shared" si="228"/>
        <v>0</v>
      </c>
      <c r="BK66" s="27">
        <v>5.04</v>
      </c>
      <c r="BL66" s="37">
        <f t="shared" si="111"/>
        <v>0</v>
      </c>
      <c r="BM66" s="53"/>
      <c r="BN66" s="110">
        <f t="shared" si="258"/>
        <v>0.81</v>
      </c>
      <c r="BO66" s="128"/>
      <c r="BP66" s="124">
        <f t="shared" si="229"/>
        <v>0</v>
      </c>
      <c r="BQ66" s="27">
        <v>5.04</v>
      </c>
      <c r="BR66" s="37">
        <f t="shared" si="112"/>
        <v>0</v>
      </c>
      <c r="BS66" s="53"/>
      <c r="BT66" s="110">
        <f t="shared" si="259"/>
        <v>0.81</v>
      </c>
      <c r="BU66" s="128"/>
      <c r="BV66" s="124">
        <f t="shared" si="230"/>
        <v>0</v>
      </c>
      <c r="BW66" s="27">
        <v>5.04</v>
      </c>
      <c r="BX66" s="37">
        <f t="shared" si="113"/>
        <v>0</v>
      </c>
      <c r="BY66" s="53"/>
      <c r="BZ66" s="110">
        <f t="shared" si="260"/>
        <v>0.81</v>
      </c>
      <c r="CA66" s="128"/>
      <c r="CB66" s="124">
        <f t="shared" si="231"/>
        <v>0</v>
      </c>
      <c r="CC66" s="27">
        <v>5.04</v>
      </c>
      <c r="CD66" s="37">
        <f t="shared" si="114"/>
        <v>0</v>
      </c>
      <c r="CE66" s="53"/>
      <c r="CF66" s="110">
        <f t="shared" si="261"/>
        <v>0.81</v>
      </c>
      <c r="CG66" s="128"/>
      <c r="CH66" s="124">
        <f t="shared" si="232"/>
        <v>0</v>
      </c>
      <c r="CI66" s="27">
        <v>5.04</v>
      </c>
      <c r="CJ66" s="37">
        <f t="shared" si="115"/>
        <v>0</v>
      </c>
      <c r="CK66" s="53"/>
      <c r="CL66" s="110">
        <f t="shared" si="262"/>
        <v>0.81</v>
      </c>
      <c r="CM66" s="128"/>
      <c r="CN66" s="124">
        <f t="shared" si="233"/>
        <v>0</v>
      </c>
      <c r="CO66" s="27">
        <v>5.04</v>
      </c>
      <c r="CP66" s="37">
        <f t="shared" si="116"/>
        <v>0</v>
      </c>
      <c r="CQ66" s="53"/>
      <c r="CR66" s="110">
        <f t="shared" si="263"/>
        <v>0.81</v>
      </c>
      <c r="CS66" s="128">
        <v>0</v>
      </c>
      <c r="CT66" s="124">
        <f t="shared" si="234"/>
        <v>0</v>
      </c>
      <c r="CU66" s="27">
        <v>5.04</v>
      </c>
      <c r="CV66" s="37">
        <f t="shared" si="146"/>
        <v>0</v>
      </c>
      <c r="CW66" s="53"/>
      <c r="CX66" s="110">
        <f t="shared" si="264"/>
        <v>0.81</v>
      </c>
      <c r="CY66" s="128">
        <v>0</v>
      </c>
      <c r="CZ66" s="124">
        <f t="shared" si="235"/>
        <v>0</v>
      </c>
      <c r="DA66" s="27">
        <v>5.04</v>
      </c>
      <c r="DB66" s="37">
        <f t="shared" si="147"/>
        <v>0</v>
      </c>
      <c r="DC66" s="53"/>
      <c r="DD66" s="110">
        <f t="shared" si="265"/>
        <v>0.81</v>
      </c>
      <c r="DE66" s="128">
        <v>0</v>
      </c>
      <c r="DF66" s="124">
        <f t="shared" si="236"/>
        <v>0</v>
      </c>
      <c r="DG66" s="27">
        <v>5.29</v>
      </c>
      <c r="DH66" s="37">
        <f t="shared" si="170"/>
        <v>0</v>
      </c>
      <c r="DI66" s="53"/>
      <c r="DJ66" s="110">
        <f t="shared" si="266"/>
        <v>0.81</v>
      </c>
      <c r="DK66" s="128">
        <v>0</v>
      </c>
      <c r="DL66" s="124">
        <f t="shared" si="237"/>
        <v>0</v>
      </c>
      <c r="DM66" s="27">
        <v>5.29</v>
      </c>
      <c r="DN66" s="37">
        <f t="shared" si="171"/>
        <v>0</v>
      </c>
      <c r="DO66" s="53"/>
      <c r="DP66" s="110">
        <f t="shared" si="267"/>
        <v>0.81</v>
      </c>
      <c r="DQ66" s="128"/>
      <c r="DR66" s="124">
        <f t="shared" si="238"/>
        <v>0</v>
      </c>
      <c r="DS66" s="27">
        <v>5.29</v>
      </c>
      <c r="DT66" s="37">
        <f t="shared" si="172"/>
        <v>0</v>
      </c>
      <c r="DU66" s="53"/>
      <c r="DV66" s="110">
        <f t="shared" si="268"/>
        <v>0.81</v>
      </c>
      <c r="DW66" s="128">
        <v>0</v>
      </c>
      <c r="DX66" s="124">
        <f t="shared" si="239"/>
        <v>0</v>
      </c>
      <c r="DY66" s="27">
        <v>5.29</v>
      </c>
      <c r="DZ66" s="37">
        <f t="shared" si="173"/>
        <v>0</v>
      </c>
      <c r="EA66" s="53"/>
      <c r="EB66" s="110">
        <f t="shared" si="269"/>
        <v>0.81</v>
      </c>
      <c r="EC66" s="128">
        <v>0</v>
      </c>
      <c r="ED66" s="124">
        <f t="shared" si="240"/>
        <v>0</v>
      </c>
      <c r="EE66" s="27">
        <v>5.29</v>
      </c>
      <c r="EF66" s="37">
        <f t="shared" si="174"/>
        <v>0</v>
      </c>
      <c r="EG66" s="53"/>
      <c r="EH66" s="110">
        <f t="shared" si="270"/>
        <v>0.81</v>
      </c>
      <c r="EI66" s="128"/>
      <c r="EJ66" s="124">
        <f t="shared" si="241"/>
        <v>0</v>
      </c>
      <c r="EK66" s="27">
        <v>5.29</v>
      </c>
      <c r="EL66" s="37">
        <f t="shared" si="175"/>
        <v>0</v>
      </c>
      <c r="EM66" s="53"/>
      <c r="EN66" s="110">
        <f t="shared" si="271"/>
        <v>0.81</v>
      </c>
      <c r="EO66" s="128"/>
      <c r="EP66" s="124">
        <f t="shared" si="125"/>
        <v>0</v>
      </c>
      <c r="EQ66" s="27">
        <v>5.38</v>
      </c>
      <c r="ER66" s="37">
        <f t="shared" si="176"/>
        <v>0</v>
      </c>
      <c r="ES66" s="53"/>
      <c r="ET66" s="110">
        <f t="shared" si="272"/>
        <v>0.81</v>
      </c>
      <c r="EU66" s="128"/>
      <c r="EV66" s="124">
        <f t="shared" si="127"/>
        <v>0</v>
      </c>
      <c r="EW66" s="27">
        <v>5.38</v>
      </c>
      <c r="EX66" s="37">
        <f t="shared" si="177"/>
        <v>0</v>
      </c>
      <c r="EY66" s="53"/>
      <c r="EZ66" s="110">
        <f t="shared" si="273"/>
        <v>0.81</v>
      </c>
      <c r="FA66" s="128"/>
      <c r="FB66" s="124">
        <f t="shared" si="129"/>
        <v>0</v>
      </c>
      <c r="FC66" s="27">
        <v>5.38</v>
      </c>
      <c r="FD66" s="37">
        <f t="shared" si="178"/>
        <v>0</v>
      </c>
      <c r="FE66" s="53"/>
      <c r="FF66" s="110">
        <f t="shared" si="274"/>
        <v>0.81</v>
      </c>
      <c r="FG66" s="128"/>
      <c r="FH66" s="124">
        <f t="shared" si="131"/>
        <v>0</v>
      </c>
      <c r="FI66" s="27">
        <v>5.38</v>
      </c>
      <c r="FJ66" s="37">
        <f t="shared" si="179"/>
        <v>0</v>
      </c>
      <c r="FK66" s="53"/>
      <c r="FL66" s="110">
        <f t="shared" si="275"/>
        <v>0.81</v>
      </c>
      <c r="FM66" s="128"/>
      <c r="FN66" s="124">
        <f t="shared" si="133"/>
        <v>0</v>
      </c>
      <c r="FO66" s="27">
        <v>5.38</v>
      </c>
      <c r="FP66" s="37">
        <f t="shared" si="180"/>
        <v>0</v>
      </c>
      <c r="FQ66" s="53"/>
      <c r="FR66" s="110">
        <f t="shared" si="276"/>
        <v>0.81</v>
      </c>
      <c r="FS66" s="128"/>
      <c r="FT66" s="124">
        <f t="shared" si="135"/>
        <v>0</v>
      </c>
      <c r="FU66" s="27">
        <v>5.38</v>
      </c>
      <c r="FV66" s="37">
        <f t="shared" si="181"/>
        <v>0</v>
      </c>
      <c r="FW66" s="53"/>
      <c r="FX66" s="110">
        <f t="shared" si="277"/>
        <v>0.81</v>
      </c>
      <c r="FY66" s="128"/>
      <c r="FZ66" s="124">
        <f t="shared" si="137"/>
        <v>0</v>
      </c>
      <c r="GA66" s="27">
        <v>5.56</v>
      </c>
      <c r="GB66" s="37">
        <f t="shared" si="182"/>
        <v>0</v>
      </c>
      <c r="GC66" s="53"/>
      <c r="GD66" s="110">
        <f t="shared" si="278"/>
        <v>0.81</v>
      </c>
      <c r="GE66" s="128"/>
      <c r="GF66" s="124">
        <f t="shared" si="139"/>
        <v>0</v>
      </c>
      <c r="GG66" s="27">
        <v>5.56</v>
      </c>
      <c r="GH66" s="37">
        <f t="shared" si="183"/>
        <v>0</v>
      </c>
      <c r="GI66" s="53"/>
      <c r="GJ66" s="110">
        <f t="shared" si="279"/>
        <v>0.81</v>
      </c>
      <c r="GK66" s="128">
        <v>0</v>
      </c>
      <c r="GL66" s="124">
        <f t="shared" si="214"/>
        <v>0</v>
      </c>
      <c r="GM66" s="27">
        <v>5.56</v>
      </c>
      <c r="GN66" s="37">
        <f t="shared" si="184"/>
        <v>0</v>
      </c>
      <c r="GO66" s="53"/>
      <c r="GP66" s="110">
        <f t="shared" si="280"/>
        <v>0.81</v>
      </c>
      <c r="GQ66" s="128">
        <v>0</v>
      </c>
      <c r="GR66" s="124">
        <f t="shared" si="215"/>
        <v>0</v>
      </c>
      <c r="GS66" s="27">
        <v>5.56</v>
      </c>
      <c r="GT66" s="37">
        <f t="shared" si="216"/>
        <v>0</v>
      </c>
      <c r="GU66" s="53"/>
      <c r="GV66" s="110">
        <f t="shared" si="281"/>
        <v>0.81</v>
      </c>
    </row>
    <row r="67" spans="1:204" s="107" customFormat="1" ht="15.6" customHeight="1" x14ac:dyDescent="0.25">
      <c r="A67" s="115" t="s">
        <v>90</v>
      </c>
      <c r="B67" s="63">
        <v>94</v>
      </c>
      <c r="C67" s="100">
        <v>-8495.91</v>
      </c>
      <c r="D67" s="2"/>
      <c r="E67" s="2"/>
      <c r="F67" s="2"/>
      <c r="G67" s="2"/>
      <c r="H67" s="2"/>
      <c r="I67" s="2"/>
      <c r="J67" s="2"/>
      <c r="K67" s="2"/>
      <c r="L67" s="2">
        <v>388</v>
      </c>
      <c r="M67" s="2">
        <v>617</v>
      </c>
      <c r="N67" s="2">
        <v>836</v>
      </c>
      <c r="O67" s="2">
        <v>872</v>
      </c>
      <c r="P67" s="2">
        <v>889</v>
      </c>
      <c r="Q67" s="2">
        <v>1109</v>
      </c>
      <c r="R67" s="2">
        <v>1191</v>
      </c>
      <c r="S67" s="2">
        <v>1199</v>
      </c>
      <c r="T67" s="2">
        <v>1199</v>
      </c>
      <c r="U67" s="2">
        <v>1199</v>
      </c>
      <c r="V67" s="2">
        <v>2180</v>
      </c>
      <c r="W67" s="2">
        <v>2836</v>
      </c>
      <c r="X67" s="2">
        <v>3123</v>
      </c>
      <c r="Y67" s="2">
        <v>3510</v>
      </c>
      <c r="Z67" s="6">
        <f>Y67-X67</f>
        <v>387</v>
      </c>
      <c r="AA67" s="101">
        <v>4.8099999999999996</v>
      </c>
      <c r="AB67" s="102">
        <f t="shared" si="37"/>
        <v>1861.4699999999998</v>
      </c>
      <c r="AC67" s="102">
        <v>7000</v>
      </c>
      <c r="AD67" s="100">
        <f>C67+AC67-AB67</f>
        <v>-3357.3799999999997</v>
      </c>
      <c r="AE67" s="103">
        <v>3765</v>
      </c>
      <c r="AF67" s="104">
        <f t="shared" si="223"/>
        <v>255</v>
      </c>
      <c r="AG67" s="18">
        <v>4.8099999999999996</v>
      </c>
      <c r="AH67" s="59">
        <f t="shared" si="243"/>
        <v>1226.55</v>
      </c>
      <c r="AI67" s="105"/>
      <c r="AJ67" s="59">
        <f t="shared" si="253"/>
        <v>-4583.9299999999994</v>
      </c>
      <c r="AK67" s="103">
        <v>3928</v>
      </c>
      <c r="AL67" s="104">
        <f t="shared" si="224"/>
        <v>163</v>
      </c>
      <c r="AM67" s="18">
        <v>5.04</v>
      </c>
      <c r="AN67" s="59">
        <f t="shared" si="245"/>
        <v>821.52</v>
      </c>
      <c r="AO67" s="106" t="s">
        <v>30</v>
      </c>
      <c r="AP67" s="57">
        <f>-AN67+AJ67</f>
        <v>-5405.4499999999989</v>
      </c>
      <c r="AQ67" s="103">
        <v>4020.2</v>
      </c>
      <c r="AR67" s="104">
        <f t="shared" si="225"/>
        <v>92.199999999999818</v>
      </c>
      <c r="AS67" s="18">
        <v>5.04</v>
      </c>
      <c r="AT67" s="59">
        <f t="shared" si="247"/>
        <v>464.68799999999908</v>
      </c>
      <c r="AU67" s="109">
        <v>5000</v>
      </c>
      <c r="AV67" s="58">
        <f t="shared" si="255"/>
        <v>-870.1379999999981</v>
      </c>
      <c r="AW67" s="103">
        <v>4200</v>
      </c>
      <c r="AX67" s="104">
        <f t="shared" si="226"/>
        <v>179.80000000000018</v>
      </c>
      <c r="AY67" s="18">
        <v>5.04</v>
      </c>
      <c r="AZ67" s="59">
        <f t="shared" si="109"/>
        <v>906.19200000000092</v>
      </c>
      <c r="BA67" s="109"/>
      <c r="BB67" s="119">
        <f t="shared" si="256"/>
        <v>-1776.329999999999</v>
      </c>
      <c r="BC67" s="129">
        <v>4773</v>
      </c>
      <c r="BD67" s="125">
        <f t="shared" si="227"/>
        <v>573</v>
      </c>
      <c r="BE67" s="68">
        <v>5.04</v>
      </c>
      <c r="BF67" s="57">
        <f t="shared" si="110"/>
        <v>2887.92</v>
      </c>
      <c r="BG67" s="116"/>
      <c r="BH67" s="119">
        <f t="shared" si="257"/>
        <v>-4664.2499999999991</v>
      </c>
      <c r="BI67" s="129">
        <v>5872</v>
      </c>
      <c r="BJ67" s="125">
        <f t="shared" si="228"/>
        <v>1099</v>
      </c>
      <c r="BK67" s="68">
        <v>5.04</v>
      </c>
      <c r="BL67" s="57">
        <f t="shared" si="111"/>
        <v>5538.96</v>
      </c>
      <c r="BM67" s="116"/>
      <c r="BN67" s="57">
        <f t="shared" si="258"/>
        <v>-10203.209999999999</v>
      </c>
      <c r="BO67" s="129">
        <v>6189</v>
      </c>
      <c r="BP67" s="125">
        <f t="shared" si="229"/>
        <v>317</v>
      </c>
      <c r="BQ67" s="68">
        <v>5.04</v>
      </c>
      <c r="BR67" s="57">
        <f t="shared" si="112"/>
        <v>1597.68</v>
      </c>
      <c r="BS67" s="116"/>
      <c r="BT67" s="57">
        <f t="shared" si="259"/>
        <v>-11800.89</v>
      </c>
      <c r="BU67" s="129">
        <v>7531</v>
      </c>
      <c r="BV67" s="125">
        <f t="shared" si="230"/>
        <v>1342</v>
      </c>
      <c r="BW67" s="68">
        <v>5.04</v>
      </c>
      <c r="BX67" s="57">
        <f t="shared" si="113"/>
        <v>6763.68</v>
      </c>
      <c r="BY67" s="116"/>
      <c r="BZ67" s="57">
        <f t="shared" si="260"/>
        <v>-18564.57</v>
      </c>
      <c r="CA67" s="129">
        <v>7821</v>
      </c>
      <c r="CB67" s="125">
        <f t="shared" si="231"/>
        <v>290</v>
      </c>
      <c r="CC67" s="68">
        <v>5.04</v>
      </c>
      <c r="CD67" s="57">
        <f t="shared" si="114"/>
        <v>1461.6</v>
      </c>
      <c r="CE67" s="116"/>
      <c r="CF67" s="57">
        <f t="shared" si="261"/>
        <v>-20026.169999999998</v>
      </c>
      <c r="CG67" s="129">
        <v>8537</v>
      </c>
      <c r="CH67" s="125">
        <f t="shared" si="232"/>
        <v>716</v>
      </c>
      <c r="CI67" s="68">
        <v>5.04</v>
      </c>
      <c r="CJ67" s="57">
        <f t="shared" si="115"/>
        <v>3608.64</v>
      </c>
      <c r="CK67" s="116"/>
      <c r="CL67" s="57">
        <f t="shared" si="262"/>
        <v>-23634.809999999998</v>
      </c>
      <c r="CM67" s="129">
        <v>8745</v>
      </c>
      <c r="CN67" s="125">
        <f t="shared" si="233"/>
        <v>208</v>
      </c>
      <c r="CO67" s="68">
        <v>5.04</v>
      </c>
      <c r="CP67" s="57">
        <f t="shared" si="116"/>
        <v>1048.32</v>
      </c>
      <c r="CQ67" s="116"/>
      <c r="CR67" s="57">
        <f t="shared" si="263"/>
        <v>-24683.129999999997</v>
      </c>
      <c r="CS67" s="129">
        <v>8925</v>
      </c>
      <c r="CT67" s="125">
        <f t="shared" si="234"/>
        <v>180</v>
      </c>
      <c r="CU67" s="68">
        <v>5.04</v>
      </c>
      <c r="CV67" s="57">
        <f t="shared" si="146"/>
        <v>907.2</v>
      </c>
      <c r="CW67" s="116">
        <v>19000</v>
      </c>
      <c r="CX67" s="57">
        <f t="shared" si="264"/>
        <v>-6590.3299999999981</v>
      </c>
      <c r="CY67" s="129">
        <v>9110</v>
      </c>
      <c r="CZ67" s="125">
        <f t="shared" si="235"/>
        <v>185</v>
      </c>
      <c r="DA67" s="68">
        <v>5.04</v>
      </c>
      <c r="DB67" s="57">
        <f t="shared" si="147"/>
        <v>932.4</v>
      </c>
      <c r="DC67" s="116"/>
      <c r="DD67" s="57">
        <f t="shared" si="265"/>
        <v>-7522.7299999999977</v>
      </c>
      <c r="DE67" s="130">
        <v>9182</v>
      </c>
      <c r="DF67" s="126">
        <f t="shared" si="236"/>
        <v>72</v>
      </c>
      <c r="DG67" s="18">
        <v>5.29</v>
      </c>
      <c r="DH67" s="59">
        <f t="shared" si="170"/>
        <v>380.88</v>
      </c>
      <c r="DI67" s="109">
        <v>7000</v>
      </c>
      <c r="DJ67" s="58">
        <f t="shared" si="266"/>
        <v>-903.60999999999785</v>
      </c>
      <c r="DK67" s="130">
        <v>9294</v>
      </c>
      <c r="DL67" s="126">
        <f t="shared" si="237"/>
        <v>112</v>
      </c>
      <c r="DM67" s="18">
        <v>5.29</v>
      </c>
      <c r="DN67" s="59">
        <f t="shared" si="171"/>
        <v>592.48</v>
      </c>
      <c r="DO67" s="109"/>
      <c r="DP67" s="57">
        <f t="shared" si="267"/>
        <v>-1496.0899999999979</v>
      </c>
      <c r="DQ67" s="130">
        <v>9390</v>
      </c>
      <c r="DR67" s="126">
        <f t="shared" si="238"/>
        <v>96</v>
      </c>
      <c r="DS67" s="18">
        <v>5.29</v>
      </c>
      <c r="DT67" s="59">
        <f t="shared" si="172"/>
        <v>507.84000000000003</v>
      </c>
      <c r="DU67" s="109"/>
      <c r="DV67" s="57">
        <f t="shared" si="268"/>
        <v>-2003.929999999998</v>
      </c>
      <c r="DW67" s="130">
        <v>9810</v>
      </c>
      <c r="DX67" s="126">
        <f t="shared" si="239"/>
        <v>420</v>
      </c>
      <c r="DY67" s="18">
        <v>5.29</v>
      </c>
      <c r="DZ67" s="59">
        <f t="shared" si="173"/>
        <v>2221.8000000000002</v>
      </c>
      <c r="EA67" s="109"/>
      <c r="EB67" s="57">
        <f t="shared" si="269"/>
        <v>-4225.7299999999977</v>
      </c>
      <c r="EC67" s="130">
        <v>10420</v>
      </c>
      <c r="ED67" s="126">
        <f t="shared" si="240"/>
        <v>610</v>
      </c>
      <c r="EE67" s="18">
        <v>5.29</v>
      </c>
      <c r="EF67" s="59">
        <f t="shared" si="174"/>
        <v>3226.9</v>
      </c>
      <c r="EG67" s="109"/>
      <c r="EH67" s="57">
        <f t="shared" si="270"/>
        <v>-7452.6299999999974</v>
      </c>
      <c r="EI67" s="130">
        <v>10761</v>
      </c>
      <c r="EJ67" s="126">
        <f t="shared" si="241"/>
        <v>341</v>
      </c>
      <c r="EK67" s="18">
        <v>5.29</v>
      </c>
      <c r="EL67" s="59">
        <f t="shared" si="175"/>
        <v>1803.89</v>
      </c>
      <c r="EM67" s="109"/>
      <c r="EN67" s="57">
        <f t="shared" si="271"/>
        <v>-9256.5199999999968</v>
      </c>
      <c r="EO67" s="130">
        <v>11214</v>
      </c>
      <c r="EP67" s="126">
        <f t="shared" si="125"/>
        <v>453</v>
      </c>
      <c r="EQ67" s="18">
        <v>5.38</v>
      </c>
      <c r="ER67" s="59">
        <f t="shared" si="176"/>
        <v>2437.14</v>
      </c>
      <c r="ES67" s="109"/>
      <c r="ET67" s="57">
        <f t="shared" si="272"/>
        <v>-11693.659999999996</v>
      </c>
      <c r="EU67" s="130">
        <v>11214</v>
      </c>
      <c r="EV67" s="126">
        <f t="shared" si="127"/>
        <v>0</v>
      </c>
      <c r="EW67" s="18">
        <v>5.38</v>
      </c>
      <c r="EX67" s="59">
        <f t="shared" si="177"/>
        <v>0</v>
      </c>
      <c r="EY67" s="109"/>
      <c r="EZ67" s="57">
        <f t="shared" si="273"/>
        <v>-11693.659999999996</v>
      </c>
      <c r="FA67" s="130">
        <v>11214</v>
      </c>
      <c r="FB67" s="126">
        <f t="shared" si="129"/>
        <v>0</v>
      </c>
      <c r="FC67" s="18">
        <v>5.38</v>
      </c>
      <c r="FD67" s="59">
        <f t="shared" si="178"/>
        <v>0</v>
      </c>
      <c r="FE67" s="109"/>
      <c r="FF67" s="57">
        <f t="shared" si="274"/>
        <v>-11693.659999999996</v>
      </c>
      <c r="FG67" s="130">
        <v>11633</v>
      </c>
      <c r="FH67" s="126">
        <f t="shared" si="131"/>
        <v>419</v>
      </c>
      <c r="FI67" s="18">
        <v>5.38</v>
      </c>
      <c r="FJ67" s="59">
        <f t="shared" si="179"/>
        <v>2254.2199999999998</v>
      </c>
      <c r="FK67" s="109"/>
      <c r="FL67" s="57">
        <f t="shared" si="275"/>
        <v>-13947.879999999996</v>
      </c>
      <c r="FM67" s="129">
        <v>11801</v>
      </c>
      <c r="FN67" s="126">
        <f t="shared" si="133"/>
        <v>168</v>
      </c>
      <c r="FO67" s="18">
        <v>5.38</v>
      </c>
      <c r="FP67" s="59">
        <f t="shared" si="180"/>
        <v>903.84</v>
      </c>
      <c r="FQ67" s="109"/>
      <c r="FR67" s="57">
        <f t="shared" si="276"/>
        <v>-14851.719999999996</v>
      </c>
      <c r="FS67" s="129">
        <v>11933</v>
      </c>
      <c r="FT67" s="125">
        <f t="shared" si="135"/>
        <v>132</v>
      </c>
      <c r="FU67" s="27">
        <v>5.38</v>
      </c>
      <c r="FV67" s="57">
        <f t="shared" si="181"/>
        <v>710.16</v>
      </c>
      <c r="FW67" s="116">
        <v>3069</v>
      </c>
      <c r="FX67" s="57">
        <f t="shared" si="277"/>
        <v>-12492.879999999996</v>
      </c>
      <c r="FY67" s="129">
        <v>12080</v>
      </c>
      <c r="FZ67" s="125">
        <f t="shared" si="137"/>
        <v>147</v>
      </c>
      <c r="GA67" s="68">
        <v>5.56</v>
      </c>
      <c r="GB67" s="57">
        <f t="shared" si="182"/>
        <v>817.31999999999994</v>
      </c>
      <c r="GC67" s="116"/>
      <c r="GD67" s="57">
        <f t="shared" si="278"/>
        <v>-13310.199999999995</v>
      </c>
      <c r="GE67" s="129">
        <v>12300</v>
      </c>
      <c r="GF67" s="125">
        <f t="shared" si="139"/>
        <v>220</v>
      </c>
      <c r="GG67" s="68">
        <v>5.56</v>
      </c>
      <c r="GH67" s="57">
        <f t="shared" si="183"/>
        <v>1223.1999999999998</v>
      </c>
      <c r="GI67" s="116">
        <v>4950.49</v>
      </c>
      <c r="GJ67" s="57">
        <f t="shared" si="279"/>
        <v>-9582.9099999999962</v>
      </c>
      <c r="GK67" s="129">
        <v>12474</v>
      </c>
      <c r="GL67" s="125">
        <f t="shared" si="214"/>
        <v>174</v>
      </c>
      <c r="GM67" s="68">
        <v>5.56</v>
      </c>
      <c r="GN67" s="57">
        <f t="shared" si="184"/>
        <v>967.43999999999994</v>
      </c>
      <c r="GO67" s="116"/>
      <c r="GP67" s="57">
        <f t="shared" si="280"/>
        <v>-10550.349999999997</v>
      </c>
      <c r="GQ67" s="129">
        <v>12982</v>
      </c>
      <c r="GR67" s="125">
        <f t="shared" si="215"/>
        <v>508</v>
      </c>
      <c r="GS67" s="68">
        <v>5.56</v>
      </c>
      <c r="GT67" s="57">
        <f t="shared" si="216"/>
        <v>2824.48</v>
      </c>
      <c r="GU67" s="116"/>
      <c r="GV67" s="57">
        <f t="shared" si="281"/>
        <v>-13374.829999999996</v>
      </c>
    </row>
    <row r="68" spans="1:204" ht="15.6" customHeight="1" x14ac:dyDescent="0.25">
      <c r="A68" s="96" t="s">
        <v>91</v>
      </c>
      <c r="B68" s="28">
        <v>95</v>
      </c>
      <c r="C68" s="8"/>
      <c r="D68" s="9"/>
      <c r="E68" s="10"/>
      <c r="F68" s="10"/>
      <c r="G68" s="10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8"/>
      <c r="Y68" s="8"/>
      <c r="Z68" s="9"/>
      <c r="AA68" s="9"/>
      <c r="AB68" s="8"/>
      <c r="AC68" s="14"/>
      <c r="AD68" s="8"/>
      <c r="AE68" s="49"/>
      <c r="AF68" s="36">
        <f t="shared" si="223"/>
        <v>0</v>
      </c>
      <c r="AG68" s="27">
        <v>4.8099999999999996</v>
      </c>
      <c r="AH68" s="37">
        <f t="shared" si="243"/>
        <v>0</v>
      </c>
      <c r="AI68" s="53"/>
      <c r="AJ68" s="37">
        <f t="shared" si="253"/>
        <v>0</v>
      </c>
      <c r="AK68" s="49">
        <v>2</v>
      </c>
      <c r="AL68" s="36">
        <f t="shared" si="224"/>
        <v>2</v>
      </c>
      <c r="AM68" s="27">
        <v>5.04</v>
      </c>
      <c r="AN68" s="37">
        <f t="shared" si="245"/>
        <v>10.08</v>
      </c>
      <c r="AO68" s="53"/>
      <c r="AP68" s="58">
        <f t="shared" si="254"/>
        <v>-10.08</v>
      </c>
      <c r="AQ68" s="49">
        <v>2.61</v>
      </c>
      <c r="AR68" s="36">
        <f t="shared" si="225"/>
        <v>0.60999999999999988</v>
      </c>
      <c r="AS68" s="27">
        <v>5.04</v>
      </c>
      <c r="AT68" s="37">
        <f t="shared" si="247"/>
        <v>3.0743999999999994</v>
      </c>
      <c r="AU68" s="53"/>
      <c r="AV68" s="58">
        <f t="shared" si="255"/>
        <v>-13.154399999999999</v>
      </c>
      <c r="AW68" s="103">
        <v>2.61</v>
      </c>
      <c r="AX68" s="36">
        <f t="shared" si="226"/>
        <v>0</v>
      </c>
      <c r="AY68" s="27">
        <v>5.04</v>
      </c>
      <c r="AZ68" s="37">
        <f t="shared" si="109"/>
        <v>0</v>
      </c>
      <c r="BA68" s="53"/>
      <c r="BB68" s="120">
        <f t="shared" si="256"/>
        <v>-13.154399999999999</v>
      </c>
      <c r="BC68" s="130">
        <v>4</v>
      </c>
      <c r="BD68" s="124">
        <f t="shared" si="227"/>
        <v>1.3900000000000001</v>
      </c>
      <c r="BE68" s="27">
        <v>5.04</v>
      </c>
      <c r="BF68" s="37">
        <f t="shared" si="110"/>
        <v>7.0056000000000003</v>
      </c>
      <c r="BG68" s="53"/>
      <c r="BH68" s="120">
        <f t="shared" si="257"/>
        <v>-20.16</v>
      </c>
      <c r="BI68" s="130">
        <v>5</v>
      </c>
      <c r="BJ68" s="124">
        <f t="shared" si="228"/>
        <v>1</v>
      </c>
      <c r="BK68" s="27">
        <v>5.04</v>
      </c>
      <c r="BL68" s="37">
        <f t="shared" si="111"/>
        <v>5.04</v>
      </c>
      <c r="BM68" s="53"/>
      <c r="BN68" s="58">
        <f t="shared" si="258"/>
        <v>-25.2</v>
      </c>
      <c r="BO68" s="130">
        <v>5</v>
      </c>
      <c r="BP68" s="124">
        <f t="shared" si="229"/>
        <v>0</v>
      </c>
      <c r="BQ68" s="27">
        <v>5.04</v>
      </c>
      <c r="BR68" s="37">
        <f t="shared" si="112"/>
        <v>0</v>
      </c>
      <c r="BS68" s="53"/>
      <c r="BT68" s="58">
        <f t="shared" si="259"/>
        <v>-25.2</v>
      </c>
      <c r="BU68" s="130">
        <v>5</v>
      </c>
      <c r="BV68" s="124">
        <f t="shared" si="230"/>
        <v>0</v>
      </c>
      <c r="BW68" s="27">
        <v>5.04</v>
      </c>
      <c r="BX68" s="37">
        <f t="shared" si="113"/>
        <v>0</v>
      </c>
      <c r="BY68" s="53"/>
      <c r="BZ68" s="58">
        <f t="shared" si="260"/>
        <v>-25.2</v>
      </c>
      <c r="CA68" s="130">
        <v>5</v>
      </c>
      <c r="CB68" s="124">
        <f t="shared" si="231"/>
        <v>0</v>
      </c>
      <c r="CC68" s="27">
        <v>5.04</v>
      </c>
      <c r="CD68" s="37">
        <f t="shared" si="114"/>
        <v>0</v>
      </c>
      <c r="CE68" s="53"/>
      <c r="CF68" s="58">
        <f t="shared" si="261"/>
        <v>-25.2</v>
      </c>
      <c r="CG68" s="130">
        <v>5</v>
      </c>
      <c r="CH68" s="126">
        <f t="shared" si="232"/>
        <v>0</v>
      </c>
      <c r="CI68" s="18">
        <v>5.04</v>
      </c>
      <c r="CJ68" s="59">
        <f t="shared" si="115"/>
        <v>0</v>
      </c>
      <c r="CK68" s="105"/>
      <c r="CL68" s="58">
        <f t="shared" si="262"/>
        <v>-25.2</v>
      </c>
      <c r="CM68" s="130">
        <v>5</v>
      </c>
      <c r="CN68" s="126">
        <f t="shared" si="233"/>
        <v>0</v>
      </c>
      <c r="CO68" s="18">
        <v>5.04</v>
      </c>
      <c r="CP68" s="59">
        <f t="shared" si="116"/>
        <v>0</v>
      </c>
      <c r="CQ68" s="105"/>
      <c r="CR68" s="58">
        <f t="shared" si="263"/>
        <v>-25.2</v>
      </c>
      <c r="CS68" s="130">
        <v>5</v>
      </c>
      <c r="CT68" s="126">
        <f t="shared" si="234"/>
        <v>0</v>
      </c>
      <c r="CU68" s="18">
        <v>5.04</v>
      </c>
      <c r="CV68" s="59">
        <f t="shared" si="146"/>
        <v>0</v>
      </c>
      <c r="CW68" s="105"/>
      <c r="CX68" s="58">
        <f t="shared" si="264"/>
        <v>-25.2</v>
      </c>
      <c r="CY68" s="130">
        <v>7</v>
      </c>
      <c r="CZ68" s="126">
        <f t="shared" si="235"/>
        <v>2</v>
      </c>
      <c r="DA68" s="18">
        <v>5.04</v>
      </c>
      <c r="DB68" s="59">
        <f t="shared" si="147"/>
        <v>10.08</v>
      </c>
      <c r="DC68" s="105"/>
      <c r="DD68" s="58">
        <f t="shared" si="265"/>
        <v>-35.28</v>
      </c>
      <c r="DE68" s="130">
        <v>8</v>
      </c>
      <c r="DF68" s="126">
        <f t="shared" si="236"/>
        <v>1</v>
      </c>
      <c r="DG68" s="27">
        <v>5.29</v>
      </c>
      <c r="DH68" s="59">
        <f t="shared" si="170"/>
        <v>5.29</v>
      </c>
      <c r="DI68" s="105"/>
      <c r="DJ68" s="58">
        <f t="shared" si="266"/>
        <v>-40.57</v>
      </c>
      <c r="DK68" s="130">
        <v>9</v>
      </c>
      <c r="DL68" s="126">
        <f t="shared" si="237"/>
        <v>1</v>
      </c>
      <c r="DM68" s="27">
        <v>5.29</v>
      </c>
      <c r="DN68" s="59">
        <f t="shared" si="171"/>
        <v>5.29</v>
      </c>
      <c r="DO68" s="105"/>
      <c r="DP68" s="58">
        <f t="shared" si="267"/>
        <v>-45.86</v>
      </c>
      <c r="DQ68" s="130">
        <v>9</v>
      </c>
      <c r="DR68" s="126">
        <f t="shared" si="238"/>
        <v>0</v>
      </c>
      <c r="DS68" s="27">
        <v>5.29</v>
      </c>
      <c r="DT68" s="59">
        <f t="shared" si="172"/>
        <v>0</v>
      </c>
      <c r="DU68" s="105"/>
      <c r="DV68" s="58">
        <f t="shared" si="268"/>
        <v>-45.86</v>
      </c>
      <c r="DW68" s="130">
        <v>10</v>
      </c>
      <c r="DX68" s="126">
        <f t="shared" si="239"/>
        <v>1</v>
      </c>
      <c r="DY68" s="27">
        <v>5.29</v>
      </c>
      <c r="DZ68" s="59">
        <f t="shared" si="173"/>
        <v>5.29</v>
      </c>
      <c r="EA68" s="105"/>
      <c r="EB68" s="58">
        <f t="shared" si="269"/>
        <v>-51.15</v>
      </c>
      <c r="EC68" s="130">
        <v>10</v>
      </c>
      <c r="ED68" s="126">
        <f t="shared" si="240"/>
        <v>0</v>
      </c>
      <c r="EE68" s="27">
        <v>5.29</v>
      </c>
      <c r="EF68" s="59">
        <f t="shared" si="174"/>
        <v>0</v>
      </c>
      <c r="EG68" s="105"/>
      <c r="EH68" s="58">
        <f t="shared" si="270"/>
        <v>-51.15</v>
      </c>
      <c r="EI68" s="130">
        <v>10</v>
      </c>
      <c r="EJ68" s="126">
        <f t="shared" si="241"/>
        <v>0</v>
      </c>
      <c r="EK68" s="27">
        <v>5.29</v>
      </c>
      <c r="EL68" s="59">
        <f t="shared" si="175"/>
        <v>0</v>
      </c>
      <c r="EM68" s="105"/>
      <c r="EN68" s="58">
        <f t="shared" si="271"/>
        <v>-51.15</v>
      </c>
      <c r="EO68" s="130">
        <v>10</v>
      </c>
      <c r="EP68" s="126">
        <f t="shared" si="125"/>
        <v>0</v>
      </c>
      <c r="EQ68" s="27">
        <v>5.38</v>
      </c>
      <c r="ER68" s="59">
        <f t="shared" si="176"/>
        <v>0</v>
      </c>
      <c r="ES68" s="105"/>
      <c r="ET68" s="58">
        <f t="shared" si="272"/>
        <v>-51.15</v>
      </c>
      <c r="EU68" s="130">
        <v>10</v>
      </c>
      <c r="EV68" s="126">
        <f t="shared" si="127"/>
        <v>0</v>
      </c>
      <c r="EW68" s="27">
        <v>5.38</v>
      </c>
      <c r="EX68" s="59">
        <f t="shared" si="177"/>
        <v>0</v>
      </c>
      <c r="EY68" s="105"/>
      <c r="EZ68" s="58">
        <f t="shared" si="273"/>
        <v>-51.15</v>
      </c>
      <c r="FA68" s="130">
        <v>10</v>
      </c>
      <c r="FB68" s="126">
        <f t="shared" si="129"/>
        <v>0</v>
      </c>
      <c r="FC68" s="27">
        <v>5.38</v>
      </c>
      <c r="FD68" s="59">
        <f t="shared" si="178"/>
        <v>0</v>
      </c>
      <c r="FE68" s="105"/>
      <c r="FF68" s="58">
        <f t="shared" si="274"/>
        <v>-51.15</v>
      </c>
      <c r="FG68" s="130">
        <v>11</v>
      </c>
      <c r="FH68" s="126">
        <f t="shared" si="131"/>
        <v>1</v>
      </c>
      <c r="FI68" s="27">
        <v>5.38</v>
      </c>
      <c r="FJ68" s="59">
        <f t="shared" si="179"/>
        <v>5.38</v>
      </c>
      <c r="FK68" s="105"/>
      <c r="FL68" s="58">
        <f t="shared" si="275"/>
        <v>-56.53</v>
      </c>
      <c r="FM68" s="130">
        <v>13</v>
      </c>
      <c r="FN68" s="126">
        <f t="shared" si="133"/>
        <v>2</v>
      </c>
      <c r="FO68" s="27">
        <v>5.38</v>
      </c>
      <c r="FP68" s="59">
        <f t="shared" si="180"/>
        <v>10.76</v>
      </c>
      <c r="FQ68" s="105"/>
      <c r="FR68" s="58">
        <f t="shared" si="276"/>
        <v>-67.290000000000006</v>
      </c>
      <c r="FS68" s="130">
        <v>13</v>
      </c>
      <c r="FT68" s="126">
        <f t="shared" si="135"/>
        <v>0</v>
      </c>
      <c r="FU68" s="27">
        <v>5.38</v>
      </c>
      <c r="FV68" s="59">
        <f t="shared" si="181"/>
        <v>0</v>
      </c>
      <c r="FW68" s="105">
        <v>3000</v>
      </c>
      <c r="FX68" s="110">
        <f t="shared" si="277"/>
        <v>2932.71</v>
      </c>
      <c r="FY68" s="130">
        <v>96</v>
      </c>
      <c r="FZ68" s="126">
        <f t="shared" si="137"/>
        <v>83</v>
      </c>
      <c r="GA68" s="27">
        <v>5.56</v>
      </c>
      <c r="GB68" s="59">
        <f t="shared" si="182"/>
        <v>461.47999999999996</v>
      </c>
      <c r="GC68" s="105"/>
      <c r="GD68" s="110">
        <f t="shared" si="278"/>
        <v>2471.23</v>
      </c>
      <c r="GE68" s="130">
        <v>134</v>
      </c>
      <c r="GF68" s="126">
        <f t="shared" si="139"/>
        <v>38</v>
      </c>
      <c r="GG68" s="27">
        <v>5.56</v>
      </c>
      <c r="GH68" s="59">
        <f t="shared" si="183"/>
        <v>211.27999999999997</v>
      </c>
      <c r="GI68" s="105"/>
      <c r="GJ68" s="110">
        <f t="shared" si="279"/>
        <v>2259.9499999999998</v>
      </c>
      <c r="GK68" s="130">
        <v>193</v>
      </c>
      <c r="GL68" s="126">
        <f t="shared" si="214"/>
        <v>59</v>
      </c>
      <c r="GM68" s="27">
        <v>5.56</v>
      </c>
      <c r="GN68" s="59">
        <f t="shared" si="184"/>
        <v>328.03999999999996</v>
      </c>
      <c r="GO68" s="105"/>
      <c r="GP68" s="110">
        <f t="shared" si="280"/>
        <v>1931.9099999999999</v>
      </c>
      <c r="GQ68" s="130">
        <v>196</v>
      </c>
      <c r="GR68" s="126">
        <f t="shared" si="215"/>
        <v>3</v>
      </c>
      <c r="GS68" s="27">
        <v>5.56</v>
      </c>
      <c r="GT68" s="59">
        <f t="shared" si="216"/>
        <v>16.68</v>
      </c>
      <c r="GU68" s="105"/>
      <c r="GV68" s="110">
        <f t="shared" si="281"/>
        <v>1915.2299999999998</v>
      </c>
    </row>
    <row r="69" spans="1:204" ht="15.6" customHeight="1" x14ac:dyDescent="0.25">
      <c r="A69" s="99"/>
      <c r="B69" s="28">
        <v>96</v>
      </c>
      <c r="C69" s="8"/>
      <c r="D69" s="9"/>
      <c r="E69" s="10"/>
      <c r="F69" s="10"/>
      <c r="G69" s="10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8"/>
      <c r="Y69" s="8"/>
      <c r="Z69" s="9"/>
      <c r="AA69" s="9"/>
      <c r="AB69" s="8"/>
      <c r="AC69" s="14"/>
      <c r="AD69" s="8"/>
      <c r="AE69" s="49"/>
      <c r="AF69" s="36">
        <f t="shared" si="223"/>
        <v>0</v>
      </c>
      <c r="AG69" s="27">
        <v>4.8099999999999996</v>
      </c>
      <c r="AH69" s="37">
        <f t="shared" si="243"/>
        <v>0</v>
      </c>
      <c r="AI69" s="53"/>
      <c r="AJ69" s="37">
        <f t="shared" si="253"/>
        <v>0</v>
      </c>
      <c r="AK69" s="49"/>
      <c r="AL69" s="36">
        <f t="shared" si="224"/>
        <v>0</v>
      </c>
      <c r="AM69" s="27">
        <v>5.04</v>
      </c>
      <c r="AN69" s="37">
        <f t="shared" si="245"/>
        <v>0</v>
      </c>
      <c r="AO69" s="53"/>
      <c r="AP69" s="59">
        <f t="shared" si="254"/>
        <v>0</v>
      </c>
      <c r="AQ69" s="49"/>
      <c r="AR69" s="36">
        <f t="shared" si="225"/>
        <v>0</v>
      </c>
      <c r="AS69" s="27">
        <v>5.04</v>
      </c>
      <c r="AT69" s="37">
        <f t="shared" si="247"/>
        <v>0</v>
      </c>
      <c r="AU69" s="53"/>
      <c r="AV69" s="59">
        <f t="shared" si="255"/>
        <v>0</v>
      </c>
      <c r="AW69" s="49"/>
      <c r="AX69" s="36">
        <f t="shared" si="226"/>
        <v>0</v>
      </c>
      <c r="AY69" s="27">
        <v>5.04</v>
      </c>
      <c r="AZ69" s="37">
        <f t="shared" si="109"/>
        <v>0</v>
      </c>
      <c r="BA69" s="53"/>
      <c r="BB69" s="121">
        <f t="shared" si="256"/>
        <v>0</v>
      </c>
      <c r="BC69" s="128"/>
      <c r="BD69" s="124">
        <f t="shared" si="227"/>
        <v>0</v>
      </c>
      <c r="BE69" s="27">
        <v>5.04</v>
      </c>
      <c r="BF69" s="37">
        <f t="shared" si="110"/>
        <v>0</v>
      </c>
      <c r="BG69" s="53"/>
      <c r="BH69" s="121">
        <f t="shared" si="257"/>
        <v>0</v>
      </c>
      <c r="BI69" s="128"/>
      <c r="BJ69" s="124">
        <f t="shared" si="228"/>
        <v>0</v>
      </c>
      <c r="BK69" s="27">
        <v>5.04</v>
      </c>
      <c r="BL69" s="37">
        <f t="shared" si="111"/>
        <v>0</v>
      </c>
      <c r="BM69" s="53"/>
      <c r="BN69" s="110">
        <f t="shared" si="258"/>
        <v>0</v>
      </c>
      <c r="BO69" s="128"/>
      <c r="BP69" s="124">
        <f t="shared" si="229"/>
        <v>0</v>
      </c>
      <c r="BQ69" s="27">
        <v>5.04</v>
      </c>
      <c r="BR69" s="37">
        <f t="shared" si="112"/>
        <v>0</v>
      </c>
      <c r="BS69" s="53"/>
      <c r="BT69" s="110">
        <f t="shared" si="259"/>
        <v>0</v>
      </c>
      <c r="BU69" s="128"/>
      <c r="BV69" s="124">
        <f t="shared" si="230"/>
        <v>0</v>
      </c>
      <c r="BW69" s="27">
        <v>5.04</v>
      </c>
      <c r="BX69" s="37">
        <f t="shared" si="113"/>
        <v>0</v>
      </c>
      <c r="BY69" s="53"/>
      <c r="BZ69" s="110">
        <f t="shared" si="260"/>
        <v>0</v>
      </c>
      <c r="CA69" s="128"/>
      <c r="CB69" s="124">
        <f t="shared" si="231"/>
        <v>0</v>
      </c>
      <c r="CC69" s="27">
        <v>5.04</v>
      </c>
      <c r="CD69" s="37">
        <f t="shared" si="114"/>
        <v>0</v>
      </c>
      <c r="CE69" s="53"/>
      <c r="CF69" s="110">
        <f t="shared" si="261"/>
        <v>0</v>
      </c>
      <c r="CG69" s="128"/>
      <c r="CH69" s="124">
        <f t="shared" si="232"/>
        <v>0</v>
      </c>
      <c r="CI69" s="27">
        <v>5.04</v>
      </c>
      <c r="CJ69" s="37">
        <f t="shared" si="115"/>
        <v>0</v>
      </c>
      <c r="CK69" s="53"/>
      <c r="CL69" s="110">
        <f t="shared" si="262"/>
        <v>0</v>
      </c>
      <c r="CM69" s="128"/>
      <c r="CN69" s="124">
        <f t="shared" si="233"/>
        <v>0</v>
      </c>
      <c r="CO69" s="27">
        <v>5.04</v>
      </c>
      <c r="CP69" s="37">
        <f t="shared" si="116"/>
        <v>0</v>
      </c>
      <c r="CQ69" s="53"/>
      <c r="CR69" s="110">
        <f t="shared" si="263"/>
        <v>0</v>
      </c>
      <c r="CS69" s="128"/>
      <c r="CT69" s="124">
        <f t="shared" si="234"/>
        <v>0</v>
      </c>
      <c r="CU69" s="27">
        <v>5.04</v>
      </c>
      <c r="CV69" s="37">
        <f t="shared" si="146"/>
        <v>0</v>
      </c>
      <c r="CW69" s="53"/>
      <c r="CX69" s="110">
        <f t="shared" si="264"/>
        <v>0</v>
      </c>
      <c r="CY69" s="128"/>
      <c r="CZ69" s="124">
        <f t="shared" si="235"/>
        <v>0</v>
      </c>
      <c r="DA69" s="27">
        <v>5.04</v>
      </c>
      <c r="DB69" s="59">
        <f t="shared" si="147"/>
        <v>0</v>
      </c>
      <c r="DC69" s="53"/>
      <c r="DD69" s="110">
        <f t="shared" si="265"/>
        <v>0</v>
      </c>
      <c r="DE69" s="128"/>
      <c r="DF69" s="124">
        <f t="shared" si="236"/>
        <v>0</v>
      </c>
      <c r="DG69" s="27">
        <v>5.29</v>
      </c>
      <c r="DH69" s="59">
        <f t="shared" si="170"/>
        <v>0</v>
      </c>
      <c r="DI69" s="53"/>
      <c r="DJ69" s="110">
        <f t="shared" si="266"/>
        <v>0</v>
      </c>
      <c r="DK69" s="128"/>
      <c r="DL69" s="124">
        <f t="shared" si="237"/>
        <v>0</v>
      </c>
      <c r="DM69" s="27">
        <v>5.29</v>
      </c>
      <c r="DN69" s="59">
        <f t="shared" si="171"/>
        <v>0</v>
      </c>
      <c r="DO69" s="53"/>
      <c r="DP69" s="110">
        <f t="shared" si="267"/>
        <v>0</v>
      </c>
      <c r="DQ69" s="128"/>
      <c r="DR69" s="124">
        <f t="shared" si="238"/>
        <v>0</v>
      </c>
      <c r="DS69" s="27">
        <v>5.29</v>
      </c>
      <c r="DT69" s="59">
        <f t="shared" si="172"/>
        <v>0</v>
      </c>
      <c r="DU69" s="53"/>
      <c r="DV69" s="110">
        <f t="shared" si="268"/>
        <v>0</v>
      </c>
      <c r="DW69" s="128"/>
      <c r="DX69" s="124">
        <f t="shared" si="239"/>
        <v>0</v>
      </c>
      <c r="DY69" s="27">
        <v>5.29</v>
      </c>
      <c r="DZ69" s="59">
        <f t="shared" si="173"/>
        <v>0</v>
      </c>
      <c r="EA69" s="53"/>
      <c r="EB69" s="110">
        <f t="shared" si="269"/>
        <v>0</v>
      </c>
      <c r="EC69" s="128"/>
      <c r="ED69" s="124">
        <f t="shared" si="240"/>
        <v>0</v>
      </c>
      <c r="EE69" s="27">
        <v>5.29</v>
      </c>
      <c r="EF69" s="59">
        <f t="shared" si="174"/>
        <v>0</v>
      </c>
      <c r="EG69" s="53"/>
      <c r="EH69" s="110">
        <f t="shared" si="270"/>
        <v>0</v>
      </c>
      <c r="EI69" s="128"/>
      <c r="EJ69" s="124">
        <f t="shared" si="241"/>
        <v>0</v>
      </c>
      <c r="EK69" s="27">
        <v>5.29</v>
      </c>
      <c r="EL69" s="59">
        <f t="shared" si="175"/>
        <v>0</v>
      </c>
      <c r="EM69" s="53"/>
      <c r="EN69" s="110">
        <f t="shared" si="271"/>
        <v>0</v>
      </c>
      <c r="EO69" s="128"/>
      <c r="EP69" s="124">
        <f t="shared" si="125"/>
        <v>0</v>
      </c>
      <c r="EQ69" s="27">
        <v>5.38</v>
      </c>
      <c r="ER69" s="59">
        <f t="shared" si="176"/>
        <v>0</v>
      </c>
      <c r="ES69" s="53"/>
      <c r="ET69" s="110">
        <f t="shared" si="272"/>
        <v>0</v>
      </c>
      <c r="EU69" s="128"/>
      <c r="EV69" s="124">
        <f t="shared" si="127"/>
        <v>0</v>
      </c>
      <c r="EW69" s="27">
        <v>5.38</v>
      </c>
      <c r="EX69" s="59">
        <f t="shared" si="177"/>
        <v>0</v>
      </c>
      <c r="EY69" s="53"/>
      <c r="EZ69" s="110">
        <f t="shared" si="273"/>
        <v>0</v>
      </c>
      <c r="FA69" s="128"/>
      <c r="FB69" s="124">
        <f t="shared" si="129"/>
        <v>0</v>
      </c>
      <c r="FC69" s="27">
        <v>5.38</v>
      </c>
      <c r="FD69" s="59">
        <f t="shared" si="178"/>
        <v>0</v>
      </c>
      <c r="FE69" s="53"/>
      <c r="FF69" s="110">
        <f t="shared" si="274"/>
        <v>0</v>
      </c>
      <c r="FG69" s="128"/>
      <c r="FH69" s="124">
        <f t="shared" si="131"/>
        <v>0</v>
      </c>
      <c r="FI69" s="27">
        <v>5.38</v>
      </c>
      <c r="FJ69" s="59">
        <f t="shared" si="179"/>
        <v>0</v>
      </c>
      <c r="FK69" s="53"/>
      <c r="FL69" s="110">
        <f t="shared" si="275"/>
        <v>0</v>
      </c>
      <c r="FM69" s="128"/>
      <c r="FN69" s="124">
        <f t="shared" si="133"/>
        <v>0</v>
      </c>
      <c r="FO69" s="27">
        <v>5.38</v>
      </c>
      <c r="FP69" s="59">
        <f t="shared" si="180"/>
        <v>0</v>
      </c>
      <c r="FQ69" s="53"/>
      <c r="FR69" s="110">
        <f t="shared" si="276"/>
        <v>0</v>
      </c>
      <c r="FS69" s="128"/>
      <c r="FT69" s="124">
        <f t="shared" si="135"/>
        <v>0</v>
      </c>
      <c r="FU69" s="27">
        <v>5.38</v>
      </c>
      <c r="FV69" s="59">
        <f t="shared" si="181"/>
        <v>0</v>
      </c>
      <c r="FW69" s="53"/>
      <c r="FX69" s="110">
        <f t="shared" si="277"/>
        <v>0</v>
      </c>
      <c r="FY69" s="128"/>
      <c r="FZ69" s="124">
        <f t="shared" si="137"/>
        <v>0</v>
      </c>
      <c r="GA69" s="27">
        <v>5.56</v>
      </c>
      <c r="GB69" s="59">
        <f t="shared" si="182"/>
        <v>0</v>
      </c>
      <c r="GC69" s="53"/>
      <c r="GD69" s="110">
        <f t="shared" si="278"/>
        <v>0</v>
      </c>
      <c r="GE69" s="128"/>
      <c r="GF69" s="124">
        <f t="shared" si="139"/>
        <v>0</v>
      </c>
      <c r="GG69" s="27">
        <v>5.56</v>
      </c>
      <c r="GH69" s="59">
        <f t="shared" si="183"/>
        <v>0</v>
      </c>
      <c r="GI69" s="53"/>
      <c r="GJ69" s="110">
        <f t="shared" si="279"/>
        <v>0</v>
      </c>
      <c r="GK69" s="128"/>
      <c r="GL69" s="124">
        <f t="shared" si="214"/>
        <v>0</v>
      </c>
      <c r="GM69" s="27">
        <v>5.56</v>
      </c>
      <c r="GN69" s="59">
        <f t="shared" si="184"/>
        <v>0</v>
      </c>
      <c r="GO69" s="53"/>
      <c r="GP69" s="110">
        <f t="shared" si="280"/>
        <v>0</v>
      </c>
      <c r="GQ69" s="128"/>
      <c r="GR69" s="124">
        <f t="shared" si="215"/>
        <v>0</v>
      </c>
      <c r="GS69" s="27">
        <v>5.56</v>
      </c>
      <c r="GT69" s="59">
        <f t="shared" si="216"/>
        <v>0</v>
      </c>
      <c r="GU69" s="53"/>
      <c r="GV69" s="110">
        <f t="shared" si="281"/>
        <v>0</v>
      </c>
    </row>
    <row r="70" spans="1:204" ht="15.6" customHeight="1" x14ac:dyDescent="0.25">
      <c r="A70" s="96" t="s">
        <v>211</v>
      </c>
      <c r="B70" s="6">
        <v>101</v>
      </c>
      <c r="C70" s="23">
        <f>83.85+3719</f>
        <v>3802.85</v>
      </c>
      <c r="D70" s="2">
        <v>38</v>
      </c>
      <c r="E70" s="2">
        <v>51</v>
      </c>
      <c r="F70" s="2">
        <v>83</v>
      </c>
      <c r="G70" s="2">
        <v>83</v>
      </c>
      <c r="H70" s="2">
        <v>101</v>
      </c>
      <c r="I70" s="2">
        <v>101</v>
      </c>
      <c r="J70" s="2">
        <v>101</v>
      </c>
      <c r="K70" s="2">
        <v>1004</v>
      </c>
      <c r="L70" s="2">
        <v>1535</v>
      </c>
      <c r="M70" s="2">
        <v>1595</v>
      </c>
      <c r="N70" s="2">
        <v>1535</v>
      </c>
      <c r="O70" s="2">
        <v>1535</v>
      </c>
      <c r="P70" s="2">
        <v>421</v>
      </c>
      <c r="Q70" s="2">
        <v>422</v>
      </c>
      <c r="R70" s="2">
        <v>422</v>
      </c>
      <c r="S70" s="2">
        <v>422</v>
      </c>
      <c r="T70" s="2">
        <v>422</v>
      </c>
      <c r="U70" s="2">
        <v>422</v>
      </c>
      <c r="V70" s="2">
        <v>422</v>
      </c>
      <c r="W70" s="2">
        <v>422</v>
      </c>
      <c r="X70" s="2">
        <v>422</v>
      </c>
      <c r="Y70" s="2">
        <v>423</v>
      </c>
      <c r="Z70" s="20">
        <f t="shared" ref="Z70:Z72" si="282">Y70-X70</f>
        <v>1</v>
      </c>
      <c r="AA70" s="21">
        <v>4.8099999999999996</v>
      </c>
      <c r="AB70" s="22">
        <f t="shared" si="37"/>
        <v>4.8099999999999996</v>
      </c>
      <c r="AC70" s="22"/>
      <c r="AD70" s="23">
        <f>C70+AC70-AB70</f>
        <v>3798.04</v>
      </c>
      <c r="AE70" s="49">
        <v>423</v>
      </c>
      <c r="AF70" s="36">
        <f t="shared" si="223"/>
        <v>0</v>
      </c>
      <c r="AG70" s="27">
        <v>4.8099999999999996</v>
      </c>
      <c r="AH70" s="37">
        <f t="shared" si="243"/>
        <v>0</v>
      </c>
      <c r="AI70" s="53"/>
      <c r="AJ70" s="37">
        <f t="shared" si="253"/>
        <v>3798.04</v>
      </c>
      <c r="AK70" s="49">
        <v>423</v>
      </c>
      <c r="AL70" s="36">
        <f t="shared" si="224"/>
        <v>0</v>
      </c>
      <c r="AM70" s="27">
        <v>5.04</v>
      </c>
      <c r="AN70" s="37">
        <f t="shared" si="245"/>
        <v>0</v>
      </c>
      <c r="AO70" s="53"/>
      <c r="AP70" s="59">
        <f t="shared" si="254"/>
        <v>3798.04</v>
      </c>
      <c r="AQ70" s="49">
        <v>423.27</v>
      </c>
      <c r="AR70" s="36">
        <f t="shared" si="225"/>
        <v>0.26999999999998181</v>
      </c>
      <c r="AS70" s="27">
        <v>5.04</v>
      </c>
      <c r="AT70" s="37">
        <f>AS70*AR70</f>
        <v>1.3607999999999083</v>
      </c>
      <c r="AU70" s="53"/>
      <c r="AV70" s="110">
        <f t="shared" si="255"/>
        <v>3796.6792</v>
      </c>
      <c r="AW70" s="49">
        <v>426</v>
      </c>
      <c r="AX70" s="36">
        <f t="shared" si="226"/>
        <v>2.7300000000000182</v>
      </c>
      <c r="AY70" s="27">
        <v>5.04</v>
      </c>
      <c r="AZ70" s="37">
        <f>AY70*AX70</f>
        <v>13.759200000000092</v>
      </c>
      <c r="BA70" s="53"/>
      <c r="BB70" s="121">
        <f t="shared" si="256"/>
        <v>3782.92</v>
      </c>
      <c r="BC70" s="128">
        <v>427</v>
      </c>
      <c r="BD70" s="124">
        <f t="shared" si="227"/>
        <v>1</v>
      </c>
      <c r="BE70" s="27">
        <v>5.04</v>
      </c>
      <c r="BF70" s="37">
        <f>BE70*BD70</f>
        <v>5.04</v>
      </c>
      <c r="BG70" s="53"/>
      <c r="BH70" s="121">
        <f t="shared" si="257"/>
        <v>3777.88</v>
      </c>
      <c r="BI70" s="128">
        <v>437</v>
      </c>
      <c r="BJ70" s="124">
        <f t="shared" si="228"/>
        <v>10</v>
      </c>
      <c r="BK70" s="27">
        <v>5.04</v>
      </c>
      <c r="BL70" s="37">
        <f>BK70*BJ70</f>
        <v>50.4</v>
      </c>
      <c r="BM70" s="53"/>
      <c r="BN70" s="110">
        <f t="shared" ref="BN70:BN92" si="283">BM70-BL70+BH70</f>
        <v>3727.48</v>
      </c>
      <c r="BO70" s="128">
        <v>437</v>
      </c>
      <c r="BP70" s="124">
        <f t="shared" si="229"/>
        <v>0</v>
      </c>
      <c r="BQ70" s="27">
        <v>5.04</v>
      </c>
      <c r="BR70" s="37">
        <f>BQ70*BP70</f>
        <v>0</v>
      </c>
      <c r="BS70" s="53"/>
      <c r="BT70" s="110">
        <f t="shared" ref="BT70:BT92" si="284">BS70-BR70+BN70</f>
        <v>3727.48</v>
      </c>
      <c r="BU70" s="128">
        <v>437</v>
      </c>
      <c r="BV70" s="124">
        <f t="shared" si="230"/>
        <v>0</v>
      </c>
      <c r="BW70" s="27">
        <v>5.04</v>
      </c>
      <c r="BX70" s="37">
        <f>BW70*BV70</f>
        <v>0</v>
      </c>
      <c r="BY70" s="53"/>
      <c r="BZ70" s="110">
        <f t="shared" ref="BZ70:BZ85" si="285">BY70-BX70+BT70</f>
        <v>3727.48</v>
      </c>
      <c r="CA70" s="128">
        <v>437</v>
      </c>
      <c r="CB70" s="124">
        <f t="shared" si="231"/>
        <v>0</v>
      </c>
      <c r="CC70" s="27">
        <v>5.04</v>
      </c>
      <c r="CD70" s="37">
        <f>CC70*CB70</f>
        <v>0</v>
      </c>
      <c r="CE70" s="53"/>
      <c r="CF70" s="110">
        <f t="shared" ref="CF70:CF85" si="286">CE70-CD70+BZ70</f>
        <v>3727.48</v>
      </c>
      <c r="CG70" s="128">
        <v>437</v>
      </c>
      <c r="CH70" s="124">
        <f t="shared" si="232"/>
        <v>0</v>
      </c>
      <c r="CI70" s="27">
        <v>5.04</v>
      </c>
      <c r="CJ70" s="37">
        <f>CI70*CH70</f>
        <v>0</v>
      </c>
      <c r="CK70" s="53"/>
      <c r="CL70" s="110">
        <f t="shared" ref="CL70:CL85" si="287">CK70-CJ70+CF70</f>
        <v>3727.48</v>
      </c>
      <c r="CM70" s="128">
        <v>437</v>
      </c>
      <c r="CN70" s="124">
        <f t="shared" si="233"/>
        <v>0</v>
      </c>
      <c r="CO70" s="27">
        <v>5.04</v>
      </c>
      <c r="CP70" s="37">
        <f>CO70*CN70</f>
        <v>0</v>
      </c>
      <c r="CQ70" s="53"/>
      <c r="CR70" s="110">
        <f t="shared" ref="CR70:CR85" si="288">CQ70-CP70+CL70</f>
        <v>3727.48</v>
      </c>
      <c r="CS70" s="128">
        <v>437</v>
      </c>
      <c r="CT70" s="124">
        <f t="shared" si="234"/>
        <v>0</v>
      </c>
      <c r="CU70" s="27">
        <v>5.04</v>
      </c>
      <c r="CV70" s="37">
        <f>CU70*CT70</f>
        <v>0</v>
      </c>
      <c r="CW70" s="53"/>
      <c r="CX70" s="110">
        <f t="shared" ref="CX70:CX85" si="289">CW70-CV70+CR70</f>
        <v>3727.48</v>
      </c>
      <c r="CY70" s="128">
        <v>439</v>
      </c>
      <c r="CZ70" s="124">
        <f t="shared" si="235"/>
        <v>2</v>
      </c>
      <c r="DA70" s="27">
        <v>5.04</v>
      </c>
      <c r="DB70" s="59">
        <f>DA70*CZ70</f>
        <v>10.08</v>
      </c>
      <c r="DC70" s="53"/>
      <c r="DD70" s="110">
        <f t="shared" ref="DD70:DD85" si="290">DC70-DB70+CX70</f>
        <v>3717.4</v>
      </c>
      <c r="DE70" s="128">
        <v>442</v>
      </c>
      <c r="DF70" s="124">
        <f t="shared" si="236"/>
        <v>3</v>
      </c>
      <c r="DG70" s="27">
        <v>5.29</v>
      </c>
      <c r="DH70" s="59">
        <f>DG70*DF70</f>
        <v>15.870000000000001</v>
      </c>
      <c r="DI70" s="53"/>
      <c r="DJ70" s="110">
        <f t="shared" ref="DJ70:DJ85" si="291">DI70-DH70+DD70</f>
        <v>3701.53</v>
      </c>
      <c r="DK70" s="128">
        <v>443</v>
      </c>
      <c r="DL70" s="124">
        <f t="shared" si="237"/>
        <v>1</v>
      </c>
      <c r="DM70" s="27">
        <v>5.29</v>
      </c>
      <c r="DN70" s="59">
        <f>DM70*DL70</f>
        <v>5.29</v>
      </c>
      <c r="DO70" s="53"/>
      <c r="DP70" s="110">
        <f t="shared" ref="DP70:DP85" si="292">DO70-DN70+DJ70</f>
        <v>3696.2400000000002</v>
      </c>
      <c r="DQ70" s="128">
        <v>444</v>
      </c>
      <c r="DR70" s="124">
        <f t="shared" si="238"/>
        <v>1</v>
      </c>
      <c r="DS70" s="27">
        <v>5.29</v>
      </c>
      <c r="DT70" s="59">
        <f>DS70*DR70</f>
        <v>5.29</v>
      </c>
      <c r="DU70" s="53"/>
      <c r="DV70" s="110">
        <f t="shared" ref="DV70:DV85" si="293">DU70-DT70+DP70</f>
        <v>3690.9500000000003</v>
      </c>
      <c r="DW70" s="128">
        <v>444</v>
      </c>
      <c r="DX70" s="124">
        <f t="shared" si="239"/>
        <v>0</v>
      </c>
      <c r="DY70" s="27">
        <v>5.29</v>
      </c>
      <c r="DZ70" s="59">
        <f>DY70*DX70</f>
        <v>0</v>
      </c>
      <c r="EA70" s="53"/>
      <c r="EB70" s="110">
        <f t="shared" ref="EB70:EB85" si="294">EA70-DZ70+DV70</f>
        <v>3690.9500000000003</v>
      </c>
      <c r="EC70" s="128">
        <v>444</v>
      </c>
      <c r="ED70" s="124">
        <f t="shared" si="240"/>
        <v>0</v>
      </c>
      <c r="EE70" s="27">
        <v>5.29</v>
      </c>
      <c r="EF70" s="59">
        <f>EE70*ED70</f>
        <v>0</v>
      </c>
      <c r="EG70" s="53"/>
      <c r="EH70" s="110">
        <f t="shared" ref="EH70:EH85" si="295">EG70-EF70+EB70</f>
        <v>3690.9500000000003</v>
      </c>
      <c r="EI70" s="128">
        <v>444</v>
      </c>
      <c r="EJ70" s="124">
        <f t="shared" si="241"/>
        <v>0</v>
      </c>
      <c r="EK70" s="27">
        <v>5.29</v>
      </c>
      <c r="EL70" s="59">
        <f>EK70*EJ70</f>
        <v>0</v>
      </c>
      <c r="EM70" s="53"/>
      <c r="EN70" s="110">
        <f t="shared" ref="EN70:EN85" si="296">EM70-EL70+EH70</f>
        <v>3690.9500000000003</v>
      </c>
      <c r="EO70" s="128">
        <v>444</v>
      </c>
      <c r="EP70" s="124">
        <f t="shared" ref="EP70:EP85" si="297">EO70-EI70</f>
        <v>0</v>
      </c>
      <c r="EQ70" s="27">
        <v>5.38</v>
      </c>
      <c r="ER70" s="59">
        <f>EQ70*EP70</f>
        <v>0</v>
      </c>
      <c r="ES70" s="53"/>
      <c r="ET70" s="110">
        <f t="shared" ref="ET70:ET85" si="298">ES70-ER70+EN70</f>
        <v>3690.9500000000003</v>
      </c>
      <c r="EU70" s="128">
        <v>444</v>
      </c>
      <c r="EV70" s="124">
        <f t="shared" ref="EV70:EV85" si="299">EU70-EO70</f>
        <v>0</v>
      </c>
      <c r="EW70" s="27">
        <v>5.38</v>
      </c>
      <c r="EX70" s="59">
        <f>EW70*EV70</f>
        <v>0</v>
      </c>
      <c r="EY70" s="53"/>
      <c r="EZ70" s="110">
        <f t="shared" ref="EZ70:EZ85" si="300">EY70-EX70+ET70</f>
        <v>3690.9500000000003</v>
      </c>
      <c r="FA70" s="128">
        <v>444</v>
      </c>
      <c r="FB70" s="124">
        <f t="shared" ref="FB70:FB85" si="301">FA70-EU70</f>
        <v>0</v>
      </c>
      <c r="FC70" s="27">
        <v>5.38</v>
      </c>
      <c r="FD70" s="59">
        <f>FC70*FB70</f>
        <v>0</v>
      </c>
      <c r="FE70" s="53"/>
      <c r="FF70" s="110">
        <f t="shared" ref="FF70:FF85" si="302">FE70-FD70+EZ70</f>
        <v>3690.9500000000003</v>
      </c>
      <c r="FG70" s="128">
        <v>444</v>
      </c>
      <c r="FH70" s="124">
        <f t="shared" ref="FH70:FH85" si="303">FG70-FA70</f>
        <v>0</v>
      </c>
      <c r="FI70" s="27">
        <v>5.38</v>
      </c>
      <c r="FJ70" s="59">
        <f>FI70*FH70</f>
        <v>0</v>
      </c>
      <c r="FK70" s="53"/>
      <c r="FL70" s="110">
        <f t="shared" ref="FL70:FL85" si="304">FK70-FJ70+FF70</f>
        <v>3690.9500000000003</v>
      </c>
      <c r="FM70" s="128">
        <v>445</v>
      </c>
      <c r="FN70" s="124">
        <f t="shared" ref="FN70:FN85" si="305">FM70-FG70</f>
        <v>1</v>
      </c>
      <c r="FO70" s="27">
        <v>5.38</v>
      </c>
      <c r="FP70" s="59">
        <f>FO70*FN70</f>
        <v>5.38</v>
      </c>
      <c r="FQ70" s="53"/>
      <c r="FR70" s="110">
        <f t="shared" ref="FR70:FR85" si="306">FQ70-FP70+FL70</f>
        <v>3685.57</v>
      </c>
      <c r="FS70" s="128">
        <v>446</v>
      </c>
      <c r="FT70" s="124">
        <f t="shared" ref="FT70:FT85" si="307">FS70-FM70</f>
        <v>1</v>
      </c>
      <c r="FU70" s="27">
        <v>5.38</v>
      </c>
      <c r="FV70" s="59">
        <f>FU70*FT70</f>
        <v>5.38</v>
      </c>
      <c r="FW70" s="53"/>
      <c r="FX70" s="110">
        <f t="shared" ref="FX70:FX85" si="308">FW70-FV70+FR70</f>
        <v>3680.19</v>
      </c>
      <c r="FY70" s="128">
        <v>482</v>
      </c>
      <c r="FZ70" s="124">
        <f t="shared" ref="FZ70:FZ85" si="309">FY70-FS70</f>
        <v>36</v>
      </c>
      <c r="GA70" s="27">
        <v>5.56</v>
      </c>
      <c r="GB70" s="59">
        <f>GA70*FZ70</f>
        <v>200.16</v>
      </c>
      <c r="GC70" s="53"/>
      <c r="GD70" s="110">
        <f t="shared" ref="GD70:GD85" si="310">GC70-GB70+FX70</f>
        <v>3480.03</v>
      </c>
      <c r="GE70" s="128">
        <v>511</v>
      </c>
      <c r="GF70" s="124">
        <f t="shared" ref="GF70:GF85" si="311">GE70-FY70</f>
        <v>29</v>
      </c>
      <c r="GG70" s="27">
        <v>5.56</v>
      </c>
      <c r="GH70" s="59">
        <f>GG70*GF70</f>
        <v>161.23999999999998</v>
      </c>
      <c r="GI70" s="53"/>
      <c r="GJ70" s="110">
        <f t="shared" ref="GJ70:GJ84" si="312">GI70-GH70+GD70</f>
        <v>3318.7900000000004</v>
      </c>
      <c r="GK70" s="128">
        <v>538</v>
      </c>
      <c r="GL70" s="124">
        <f t="shared" si="214"/>
        <v>27</v>
      </c>
      <c r="GM70" s="27">
        <v>5.56</v>
      </c>
      <c r="GN70" s="59">
        <f>GM70*GL70</f>
        <v>150.11999999999998</v>
      </c>
      <c r="GO70" s="53"/>
      <c r="GP70" s="110">
        <f t="shared" ref="GP70:GP84" si="313">GO70-GN70+GJ70</f>
        <v>3168.6700000000005</v>
      </c>
      <c r="GQ70" s="128">
        <v>776</v>
      </c>
      <c r="GR70" s="124">
        <f t="shared" si="215"/>
        <v>238</v>
      </c>
      <c r="GS70" s="27">
        <v>5.56</v>
      </c>
      <c r="GT70" s="59">
        <f>GS70*GR70</f>
        <v>1323.28</v>
      </c>
      <c r="GU70" s="53"/>
      <c r="GV70" s="110">
        <f t="shared" ref="GV70:GV84" si="314">GU70-GT70+GP70</f>
        <v>1845.3900000000006</v>
      </c>
    </row>
    <row r="71" spans="1:204" ht="15.6" customHeight="1" x14ac:dyDescent="0.25">
      <c r="A71" s="96" t="s">
        <v>216</v>
      </c>
      <c r="B71" s="6">
        <v>102</v>
      </c>
      <c r="C71" s="24">
        <v>-42.48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>
        <v>3</v>
      </c>
      <c r="O71" s="2">
        <v>4</v>
      </c>
      <c r="P71" s="2">
        <v>7</v>
      </c>
      <c r="Q71" s="2">
        <v>8</v>
      </c>
      <c r="R71" s="2">
        <v>8</v>
      </c>
      <c r="S71" s="2">
        <v>8</v>
      </c>
      <c r="T71" s="2">
        <v>8</v>
      </c>
      <c r="U71" s="2">
        <v>8</v>
      </c>
      <c r="V71" s="2">
        <v>8</v>
      </c>
      <c r="W71" s="2">
        <v>9</v>
      </c>
      <c r="X71" s="2">
        <v>9</v>
      </c>
      <c r="Y71" s="2">
        <v>10</v>
      </c>
      <c r="Z71" s="20">
        <f t="shared" si="282"/>
        <v>1</v>
      </c>
      <c r="AA71" s="21">
        <v>4.8099999999999996</v>
      </c>
      <c r="AB71" s="22">
        <f t="shared" si="37"/>
        <v>4.8099999999999996</v>
      </c>
      <c r="AC71" s="22"/>
      <c r="AD71" s="24">
        <f>C71+AC71-AB71</f>
        <v>-47.29</v>
      </c>
      <c r="AE71" s="49">
        <v>10</v>
      </c>
      <c r="AF71" s="36">
        <f t="shared" si="223"/>
        <v>0</v>
      </c>
      <c r="AG71" s="27">
        <v>4.8099999999999996</v>
      </c>
      <c r="AH71" s="37">
        <f t="shared" si="243"/>
        <v>0</v>
      </c>
      <c r="AI71" s="53"/>
      <c r="AJ71" s="58">
        <f t="shared" si="253"/>
        <v>-47.29</v>
      </c>
      <c r="AK71" s="49">
        <v>10</v>
      </c>
      <c r="AL71" s="36">
        <f t="shared" si="224"/>
        <v>0</v>
      </c>
      <c r="AM71" s="27">
        <v>5.04</v>
      </c>
      <c r="AN71" s="37">
        <f t="shared" si="245"/>
        <v>0</v>
      </c>
      <c r="AO71" s="53"/>
      <c r="AP71" s="58">
        <f t="shared" si="254"/>
        <v>-47.29</v>
      </c>
      <c r="AQ71" s="49">
        <v>13</v>
      </c>
      <c r="AR71" s="36">
        <f t="shared" si="225"/>
        <v>3</v>
      </c>
      <c r="AS71" s="27">
        <v>5.04</v>
      </c>
      <c r="AT71" s="37">
        <f t="shared" si="247"/>
        <v>15.120000000000001</v>
      </c>
      <c r="AU71" s="53"/>
      <c r="AV71" s="58">
        <f t="shared" si="255"/>
        <v>-62.41</v>
      </c>
      <c r="AW71" s="49">
        <v>13</v>
      </c>
      <c r="AX71" s="36">
        <f t="shared" si="226"/>
        <v>0</v>
      </c>
      <c r="AY71" s="27">
        <v>5.04</v>
      </c>
      <c r="AZ71" s="37">
        <f t="shared" ref="AZ71:AZ92" si="315">AY71*AX71</f>
        <v>0</v>
      </c>
      <c r="BA71" s="53"/>
      <c r="BB71" s="120">
        <f t="shared" si="256"/>
        <v>-62.41</v>
      </c>
      <c r="BC71" s="130">
        <v>13</v>
      </c>
      <c r="BD71" s="126">
        <f t="shared" si="227"/>
        <v>0</v>
      </c>
      <c r="BE71" s="27">
        <v>5.04</v>
      </c>
      <c r="BF71" s="37">
        <f t="shared" ref="BF71:BF92" si="316">BE71*BD71</f>
        <v>0</v>
      </c>
      <c r="BG71" s="53"/>
      <c r="BH71" s="120">
        <f t="shared" si="257"/>
        <v>-62.41</v>
      </c>
      <c r="BI71" s="130">
        <v>14</v>
      </c>
      <c r="BJ71" s="126">
        <f t="shared" si="228"/>
        <v>1</v>
      </c>
      <c r="BK71" s="27">
        <v>5.04</v>
      </c>
      <c r="BL71" s="37">
        <f t="shared" ref="BL71:BL92" si="317">BK71*BJ71</f>
        <v>5.04</v>
      </c>
      <c r="BM71" s="53"/>
      <c r="BN71" s="58">
        <f t="shared" si="283"/>
        <v>-67.45</v>
      </c>
      <c r="BO71" s="130">
        <v>14</v>
      </c>
      <c r="BP71" s="126">
        <f t="shared" si="229"/>
        <v>0</v>
      </c>
      <c r="BQ71" s="27">
        <v>5.04</v>
      </c>
      <c r="BR71" s="37">
        <f t="shared" ref="BR71:BR92" si="318">BQ71*BP71</f>
        <v>0</v>
      </c>
      <c r="BS71" s="53"/>
      <c r="BT71" s="58">
        <f t="shared" si="284"/>
        <v>-67.45</v>
      </c>
      <c r="BU71" s="130">
        <v>14</v>
      </c>
      <c r="BV71" s="126">
        <f t="shared" si="230"/>
        <v>0</v>
      </c>
      <c r="BW71" s="27">
        <v>5.04</v>
      </c>
      <c r="BX71" s="37">
        <f t="shared" ref="BX71:BX85" si="319">BW71*BV71</f>
        <v>0</v>
      </c>
      <c r="BY71" s="53"/>
      <c r="BZ71" s="58">
        <f t="shared" si="285"/>
        <v>-67.45</v>
      </c>
      <c r="CA71" s="130">
        <v>15</v>
      </c>
      <c r="CB71" s="126">
        <f t="shared" si="231"/>
        <v>1</v>
      </c>
      <c r="CC71" s="27">
        <v>5.04</v>
      </c>
      <c r="CD71" s="37">
        <f t="shared" ref="CD71:CD85" si="320">CC71*CB71</f>
        <v>5.04</v>
      </c>
      <c r="CE71" s="53"/>
      <c r="CF71" s="58">
        <f t="shared" si="286"/>
        <v>-72.490000000000009</v>
      </c>
      <c r="CG71" s="130">
        <v>15</v>
      </c>
      <c r="CH71" s="126">
        <f t="shared" si="232"/>
        <v>0</v>
      </c>
      <c r="CI71" s="18">
        <v>5.04</v>
      </c>
      <c r="CJ71" s="59">
        <f t="shared" ref="CJ71:CJ85" si="321">CI71*CH71</f>
        <v>0</v>
      </c>
      <c r="CK71" s="105"/>
      <c r="CL71" s="58">
        <f t="shared" si="287"/>
        <v>-72.490000000000009</v>
      </c>
      <c r="CM71" s="130">
        <v>15</v>
      </c>
      <c r="CN71" s="126">
        <f t="shared" si="233"/>
        <v>0</v>
      </c>
      <c r="CO71" s="18">
        <v>5.04</v>
      </c>
      <c r="CP71" s="59">
        <f t="shared" ref="CP71:CP85" si="322">CO71*CN71</f>
        <v>0</v>
      </c>
      <c r="CQ71" s="105"/>
      <c r="CR71" s="58">
        <f t="shared" si="288"/>
        <v>-72.490000000000009</v>
      </c>
      <c r="CS71" s="130">
        <v>15</v>
      </c>
      <c r="CT71" s="126">
        <f t="shared" si="234"/>
        <v>0</v>
      </c>
      <c r="CU71" s="18">
        <v>5.04</v>
      </c>
      <c r="CV71" s="158">
        <f t="shared" ref="CV71:CV85" si="323">CU71*CT71</f>
        <v>0</v>
      </c>
      <c r="CW71" s="105"/>
      <c r="CX71" s="58">
        <f t="shared" si="289"/>
        <v>-72.490000000000009</v>
      </c>
      <c r="CY71" s="130">
        <v>16</v>
      </c>
      <c r="CZ71" s="126">
        <f t="shared" si="235"/>
        <v>1</v>
      </c>
      <c r="DA71" s="18">
        <v>5.04</v>
      </c>
      <c r="DB71" s="158">
        <f t="shared" ref="DB71:DB85" si="324">DA71*CZ71</f>
        <v>5.04</v>
      </c>
      <c r="DC71" s="105"/>
      <c r="DD71" s="58">
        <f t="shared" si="290"/>
        <v>-77.530000000000015</v>
      </c>
      <c r="DE71" s="130">
        <v>17</v>
      </c>
      <c r="DF71" s="126">
        <f t="shared" si="236"/>
        <v>1</v>
      </c>
      <c r="DG71" s="27">
        <v>5.29</v>
      </c>
      <c r="DH71" s="158">
        <f t="shared" ref="DH71:DH85" si="325">DG71*DF71</f>
        <v>5.29</v>
      </c>
      <c r="DI71" s="105"/>
      <c r="DJ71" s="58">
        <f t="shared" si="291"/>
        <v>-82.820000000000022</v>
      </c>
      <c r="DK71" s="130">
        <v>17</v>
      </c>
      <c r="DL71" s="126">
        <f t="shared" si="237"/>
        <v>0</v>
      </c>
      <c r="DM71" s="27">
        <v>5.29</v>
      </c>
      <c r="DN71" s="158">
        <f t="shared" ref="DN71:DN85" si="326">DM71*DL71</f>
        <v>0</v>
      </c>
      <c r="DO71" s="105"/>
      <c r="DP71" s="58">
        <f t="shared" si="292"/>
        <v>-82.820000000000022</v>
      </c>
      <c r="DQ71" s="130">
        <v>17</v>
      </c>
      <c r="DR71" s="126">
        <f t="shared" si="238"/>
        <v>0</v>
      </c>
      <c r="DS71" s="27">
        <v>5.29</v>
      </c>
      <c r="DT71" s="158">
        <f t="shared" ref="DT71:DT85" si="327">DS71*DR71</f>
        <v>0</v>
      </c>
      <c r="DU71" s="105"/>
      <c r="DV71" s="58">
        <f t="shared" si="293"/>
        <v>-82.820000000000022</v>
      </c>
      <c r="DW71" s="130">
        <v>18</v>
      </c>
      <c r="DX71" s="126">
        <f t="shared" si="239"/>
        <v>1</v>
      </c>
      <c r="DY71" s="27">
        <v>5.29</v>
      </c>
      <c r="DZ71" s="158">
        <f t="shared" ref="DZ71:DZ85" si="328">DY71*DX71</f>
        <v>5.29</v>
      </c>
      <c r="EA71" s="105"/>
      <c r="EB71" s="58">
        <f t="shared" si="294"/>
        <v>-88.110000000000028</v>
      </c>
      <c r="EC71" s="130">
        <v>18</v>
      </c>
      <c r="ED71" s="126">
        <f t="shared" si="240"/>
        <v>0</v>
      </c>
      <c r="EE71" s="27">
        <v>5.29</v>
      </c>
      <c r="EF71" s="158">
        <f t="shared" ref="EF71:EF85" si="329">EE71*ED71</f>
        <v>0</v>
      </c>
      <c r="EG71" s="105"/>
      <c r="EH71" s="58">
        <f t="shared" si="295"/>
        <v>-88.110000000000028</v>
      </c>
      <c r="EI71" s="130">
        <v>18</v>
      </c>
      <c r="EJ71" s="126">
        <f t="shared" si="241"/>
        <v>0</v>
      </c>
      <c r="EK71" s="27">
        <v>5.29</v>
      </c>
      <c r="EL71" s="158">
        <f t="shared" ref="EL71:EL85" si="330">EK71*EJ71</f>
        <v>0</v>
      </c>
      <c r="EM71" s="105"/>
      <c r="EN71" s="58">
        <f t="shared" si="296"/>
        <v>-88.110000000000028</v>
      </c>
      <c r="EO71" s="130">
        <v>18</v>
      </c>
      <c r="EP71" s="126">
        <f t="shared" si="297"/>
        <v>0</v>
      </c>
      <c r="EQ71" s="27">
        <v>5.38</v>
      </c>
      <c r="ER71" s="158">
        <f t="shared" ref="ER71:ER85" si="331">EQ71*EP71</f>
        <v>0</v>
      </c>
      <c r="ES71" s="105"/>
      <c r="ET71" s="58">
        <f t="shared" si="298"/>
        <v>-88.110000000000028</v>
      </c>
      <c r="EU71" s="130">
        <v>18</v>
      </c>
      <c r="EV71" s="126">
        <f t="shared" si="299"/>
        <v>0</v>
      </c>
      <c r="EW71" s="27">
        <v>5.38</v>
      </c>
      <c r="EX71" s="158">
        <f t="shared" ref="EX71:EX85" si="332">EW71*EV71</f>
        <v>0</v>
      </c>
      <c r="EY71" s="105"/>
      <c r="EZ71" s="58">
        <f t="shared" si="300"/>
        <v>-88.110000000000028</v>
      </c>
      <c r="FA71" s="130">
        <v>19</v>
      </c>
      <c r="FB71" s="126">
        <f t="shared" si="301"/>
        <v>1</v>
      </c>
      <c r="FC71" s="27">
        <v>5.38</v>
      </c>
      <c r="FD71" s="158">
        <f t="shared" ref="FD71:FD85" si="333">FC71*FB71</f>
        <v>5.38</v>
      </c>
      <c r="FE71" s="105"/>
      <c r="FF71" s="58">
        <f t="shared" si="302"/>
        <v>-93.490000000000023</v>
      </c>
      <c r="FG71" s="130">
        <v>20</v>
      </c>
      <c r="FH71" s="126">
        <f t="shared" si="303"/>
        <v>1</v>
      </c>
      <c r="FI71" s="27">
        <v>5.38</v>
      </c>
      <c r="FJ71" s="158">
        <f t="shared" ref="FJ71:FJ85" si="334">FI71*FH71</f>
        <v>5.38</v>
      </c>
      <c r="FK71" s="105"/>
      <c r="FL71" s="58">
        <f t="shared" si="304"/>
        <v>-98.870000000000019</v>
      </c>
      <c r="FM71" s="130">
        <v>20</v>
      </c>
      <c r="FN71" s="126">
        <f t="shared" si="305"/>
        <v>0</v>
      </c>
      <c r="FO71" s="27">
        <v>5.38</v>
      </c>
      <c r="FP71" s="158">
        <f t="shared" ref="FP71:FP85" si="335">FO71*FN71</f>
        <v>0</v>
      </c>
      <c r="FQ71" s="105"/>
      <c r="FR71" s="58">
        <f t="shared" si="306"/>
        <v>-98.870000000000019</v>
      </c>
      <c r="FS71" s="130">
        <v>20</v>
      </c>
      <c r="FT71" s="126">
        <f t="shared" si="307"/>
        <v>0</v>
      </c>
      <c r="FU71" s="27">
        <v>5.38</v>
      </c>
      <c r="FV71" s="158">
        <f t="shared" ref="FV71:FV85" si="336">FU71*FT71</f>
        <v>0</v>
      </c>
      <c r="FW71" s="105"/>
      <c r="FX71" s="58">
        <f t="shared" si="308"/>
        <v>-98.870000000000019</v>
      </c>
      <c r="FY71" s="130">
        <v>21</v>
      </c>
      <c r="FZ71" s="126">
        <f t="shared" si="309"/>
        <v>1</v>
      </c>
      <c r="GA71" s="27">
        <v>5.56</v>
      </c>
      <c r="GB71" s="158">
        <f t="shared" ref="GB71:GB85" si="337">GA71*FZ71</f>
        <v>5.56</v>
      </c>
      <c r="GC71" s="105"/>
      <c r="GD71" s="58">
        <f t="shared" si="310"/>
        <v>-104.43000000000002</v>
      </c>
      <c r="GE71" s="130">
        <v>21</v>
      </c>
      <c r="GF71" s="126">
        <f t="shared" si="311"/>
        <v>0</v>
      </c>
      <c r="GG71" s="27">
        <v>5.56</v>
      </c>
      <c r="GH71" s="158">
        <f t="shared" ref="GH71:GH85" si="338">GG71*GF71</f>
        <v>0</v>
      </c>
      <c r="GI71" s="105"/>
      <c r="GJ71" s="58">
        <f t="shared" si="312"/>
        <v>-104.43000000000002</v>
      </c>
      <c r="GK71" s="130">
        <v>42</v>
      </c>
      <c r="GL71" s="126">
        <f t="shared" si="214"/>
        <v>21</v>
      </c>
      <c r="GM71" s="27">
        <v>5.56</v>
      </c>
      <c r="GN71" s="158">
        <f t="shared" ref="GN71:GN85" si="339">GM71*GL71</f>
        <v>116.75999999999999</v>
      </c>
      <c r="GO71" s="105"/>
      <c r="GP71" s="58">
        <f t="shared" si="313"/>
        <v>-221.19</v>
      </c>
      <c r="GQ71" s="130">
        <v>137</v>
      </c>
      <c r="GR71" s="126">
        <f t="shared" si="215"/>
        <v>95</v>
      </c>
      <c r="GS71" s="27">
        <v>5.56</v>
      </c>
      <c r="GT71" s="158">
        <f t="shared" ref="GT71:GT85" si="340">GS71*GR71</f>
        <v>528.19999999999993</v>
      </c>
      <c r="GU71" s="105"/>
      <c r="GV71" s="58">
        <f t="shared" si="314"/>
        <v>-749.38999999999987</v>
      </c>
    </row>
    <row r="72" spans="1:204" ht="15.6" customHeight="1" x14ac:dyDescent="0.25">
      <c r="A72" s="96" t="s">
        <v>93</v>
      </c>
      <c r="B72" s="6">
        <v>103</v>
      </c>
      <c r="C72" s="23">
        <v>2.7</v>
      </c>
      <c r="D72" s="2"/>
      <c r="E72" s="2"/>
      <c r="F72" s="2"/>
      <c r="G72" s="2">
        <v>10</v>
      </c>
      <c r="H72" s="2">
        <v>10</v>
      </c>
      <c r="I72" s="2">
        <v>10</v>
      </c>
      <c r="J72" s="2">
        <v>10</v>
      </c>
      <c r="K72" s="2">
        <v>10</v>
      </c>
      <c r="L72" s="2">
        <v>10</v>
      </c>
      <c r="M72" s="2">
        <v>10</v>
      </c>
      <c r="N72" s="2">
        <v>10</v>
      </c>
      <c r="O72" s="2">
        <v>10</v>
      </c>
      <c r="P72" s="2">
        <v>10</v>
      </c>
      <c r="Q72" s="2">
        <v>10</v>
      </c>
      <c r="R72" s="2">
        <v>10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0">
        <f t="shared" si="282"/>
        <v>0</v>
      </c>
      <c r="AA72" s="21">
        <v>4.8099999999999996</v>
      </c>
      <c r="AB72" s="22">
        <f t="shared" si="37"/>
        <v>0</v>
      </c>
      <c r="AC72" s="22"/>
      <c r="AD72" s="23">
        <f>C72+AC72-AB72</f>
        <v>2.7</v>
      </c>
      <c r="AE72" s="49">
        <v>0</v>
      </c>
      <c r="AF72" s="36">
        <f t="shared" si="223"/>
        <v>0</v>
      </c>
      <c r="AG72" s="27">
        <v>4.8099999999999996</v>
      </c>
      <c r="AH72" s="37">
        <f t="shared" si="243"/>
        <v>0</v>
      </c>
      <c r="AI72" s="53"/>
      <c r="AJ72" s="37">
        <f t="shared" si="253"/>
        <v>2.7</v>
      </c>
      <c r="AK72" s="49">
        <v>0</v>
      </c>
      <c r="AL72" s="36">
        <f t="shared" si="224"/>
        <v>0</v>
      </c>
      <c r="AM72" s="27">
        <v>5.04</v>
      </c>
      <c r="AN72" s="37">
        <f t="shared" si="245"/>
        <v>0</v>
      </c>
      <c r="AO72" s="53"/>
      <c r="AP72" s="59">
        <f t="shared" si="254"/>
        <v>2.7</v>
      </c>
      <c r="AQ72" s="49">
        <v>0</v>
      </c>
      <c r="AR72" s="36">
        <f t="shared" si="225"/>
        <v>0</v>
      </c>
      <c r="AS72" s="27">
        <v>5.04</v>
      </c>
      <c r="AT72" s="37">
        <f t="shared" si="247"/>
        <v>0</v>
      </c>
      <c r="AU72" s="53"/>
      <c r="AV72" s="110">
        <f t="shared" si="255"/>
        <v>2.7</v>
      </c>
      <c r="AW72" s="49">
        <v>2</v>
      </c>
      <c r="AX72" s="36">
        <f t="shared" si="226"/>
        <v>2</v>
      </c>
      <c r="AY72" s="27">
        <v>5.04</v>
      </c>
      <c r="AZ72" s="37">
        <f t="shared" si="315"/>
        <v>10.08</v>
      </c>
      <c r="BA72" s="53"/>
      <c r="BB72" s="120">
        <f t="shared" si="256"/>
        <v>-7.38</v>
      </c>
      <c r="BC72" s="128">
        <v>2</v>
      </c>
      <c r="BD72" s="126">
        <f t="shared" si="227"/>
        <v>0</v>
      </c>
      <c r="BE72" s="27">
        <v>5.04</v>
      </c>
      <c r="BF72" s="37">
        <f t="shared" si="316"/>
        <v>0</v>
      </c>
      <c r="BG72" s="53"/>
      <c r="BH72" s="120">
        <f t="shared" si="257"/>
        <v>-7.38</v>
      </c>
      <c r="BI72" s="128">
        <v>2</v>
      </c>
      <c r="BJ72" s="126">
        <f t="shared" si="228"/>
        <v>0</v>
      </c>
      <c r="BK72" s="27">
        <v>5.04</v>
      </c>
      <c r="BL72" s="37">
        <f t="shared" si="317"/>
        <v>0</v>
      </c>
      <c r="BM72" s="53"/>
      <c r="BN72" s="58">
        <f t="shared" si="283"/>
        <v>-7.38</v>
      </c>
      <c r="BO72" s="128">
        <v>2</v>
      </c>
      <c r="BP72" s="126">
        <f t="shared" si="229"/>
        <v>0</v>
      </c>
      <c r="BQ72" s="27">
        <v>5.04</v>
      </c>
      <c r="BR72" s="37">
        <f t="shared" si="318"/>
        <v>0</v>
      </c>
      <c r="BS72" s="53"/>
      <c r="BT72" s="58">
        <f t="shared" si="284"/>
        <v>-7.38</v>
      </c>
      <c r="BU72" s="128">
        <v>2</v>
      </c>
      <c r="BV72" s="126">
        <f t="shared" si="230"/>
        <v>0</v>
      </c>
      <c r="BW72" s="27">
        <v>5.04</v>
      </c>
      <c r="BX72" s="37">
        <f t="shared" si="319"/>
        <v>0</v>
      </c>
      <c r="BY72" s="53"/>
      <c r="BZ72" s="58">
        <f t="shared" si="285"/>
        <v>-7.38</v>
      </c>
      <c r="CA72" s="128">
        <v>2</v>
      </c>
      <c r="CB72" s="126">
        <f t="shared" si="231"/>
        <v>0</v>
      </c>
      <c r="CC72" s="27">
        <v>5.04</v>
      </c>
      <c r="CD72" s="37">
        <f t="shared" si="320"/>
        <v>0</v>
      </c>
      <c r="CE72" s="53"/>
      <c r="CF72" s="58">
        <f t="shared" si="286"/>
        <v>-7.38</v>
      </c>
      <c r="CG72" s="130">
        <v>2</v>
      </c>
      <c r="CH72" s="126">
        <f t="shared" si="232"/>
        <v>0</v>
      </c>
      <c r="CI72" s="18">
        <v>5.04</v>
      </c>
      <c r="CJ72" s="59">
        <f t="shared" si="321"/>
        <v>0</v>
      </c>
      <c r="CK72" s="105"/>
      <c r="CL72" s="58">
        <f t="shared" si="287"/>
        <v>-7.38</v>
      </c>
      <c r="CM72" s="130">
        <v>2</v>
      </c>
      <c r="CN72" s="126">
        <f t="shared" si="233"/>
        <v>0</v>
      </c>
      <c r="CO72" s="18">
        <v>5.04</v>
      </c>
      <c r="CP72" s="59">
        <f t="shared" si="322"/>
        <v>0</v>
      </c>
      <c r="CQ72" s="105"/>
      <c r="CR72" s="58">
        <f t="shared" si="288"/>
        <v>-7.38</v>
      </c>
      <c r="CS72" s="130">
        <v>2</v>
      </c>
      <c r="CT72" s="126">
        <f t="shared" si="234"/>
        <v>0</v>
      </c>
      <c r="CU72" s="18">
        <v>5.04</v>
      </c>
      <c r="CV72" s="59">
        <f t="shared" si="323"/>
        <v>0</v>
      </c>
      <c r="CW72" s="105"/>
      <c r="CX72" s="58">
        <f t="shared" si="289"/>
        <v>-7.38</v>
      </c>
      <c r="CY72" s="130">
        <v>2</v>
      </c>
      <c r="CZ72" s="126">
        <f t="shared" si="235"/>
        <v>0</v>
      </c>
      <c r="DA72" s="18">
        <v>5.04</v>
      </c>
      <c r="DB72" s="59">
        <f t="shared" si="324"/>
        <v>0</v>
      </c>
      <c r="DC72" s="105"/>
      <c r="DD72" s="58">
        <f t="shared" si="290"/>
        <v>-7.38</v>
      </c>
      <c r="DE72" s="130">
        <v>2</v>
      </c>
      <c r="DF72" s="126">
        <f t="shared" si="236"/>
        <v>0</v>
      </c>
      <c r="DG72" s="27">
        <v>5.29</v>
      </c>
      <c r="DH72" s="59">
        <f t="shared" si="325"/>
        <v>0</v>
      </c>
      <c r="DI72" s="105"/>
      <c r="DJ72" s="58">
        <f t="shared" si="291"/>
        <v>-7.38</v>
      </c>
      <c r="DK72" s="130">
        <v>2</v>
      </c>
      <c r="DL72" s="126">
        <f t="shared" si="237"/>
        <v>0</v>
      </c>
      <c r="DM72" s="27">
        <v>5.29</v>
      </c>
      <c r="DN72" s="59">
        <f t="shared" si="326"/>
        <v>0</v>
      </c>
      <c r="DO72" s="105"/>
      <c r="DP72" s="58">
        <f t="shared" si="292"/>
        <v>-7.38</v>
      </c>
      <c r="DQ72" s="130">
        <v>2</v>
      </c>
      <c r="DR72" s="126">
        <f t="shared" si="238"/>
        <v>0</v>
      </c>
      <c r="DS72" s="27">
        <v>5.29</v>
      </c>
      <c r="DT72" s="59">
        <f t="shared" si="327"/>
        <v>0</v>
      </c>
      <c r="DU72" s="105"/>
      <c r="DV72" s="58">
        <f t="shared" si="293"/>
        <v>-7.38</v>
      </c>
      <c r="DW72" s="130">
        <v>2</v>
      </c>
      <c r="DX72" s="126">
        <f t="shared" si="239"/>
        <v>0</v>
      </c>
      <c r="DY72" s="27">
        <v>5.29</v>
      </c>
      <c r="DZ72" s="59">
        <f t="shared" si="328"/>
        <v>0</v>
      </c>
      <c r="EA72" s="105"/>
      <c r="EB72" s="58">
        <f t="shared" si="294"/>
        <v>-7.38</v>
      </c>
      <c r="EC72" s="130">
        <v>2</v>
      </c>
      <c r="ED72" s="126">
        <f t="shared" si="240"/>
        <v>0</v>
      </c>
      <c r="EE72" s="27">
        <v>5.29</v>
      </c>
      <c r="EF72" s="59">
        <f t="shared" si="329"/>
        <v>0</v>
      </c>
      <c r="EG72" s="105"/>
      <c r="EH72" s="58">
        <f t="shared" si="295"/>
        <v>-7.38</v>
      </c>
      <c r="EI72" s="130">
        <v>2</v>
      </c>
      <c r="EJ72" s="126">
        <f t="shared" si="241"/>
        <v>0</v>
      </c>
      <c r="EK72" s="27">
        <v>5.29</v>
      </c>
      <c r="EL72" s="59">
        <f t="shared" si="330"/>
        <v>0</v>
      </c>
      <c r="EM72" s="105"/>
      <c r="EN72" s="58">
        <f t="shared" si="296"/>
        <v>-7.38</v>
      </c>
      <c r="EO72" s="130">
        <v>2</v>
      </c>
      <c r="EP72" s="126">
        <f t="shared" si="297"/>
        <v>0</v>
      </c>
      <c r="EQ72" s="27">
        <v>5.38</v>
      </c>
      <c r="ER72" s="59">
        <f t="shared" si="331"/>
        <v>0</v>
      </c>
      <c r="ES72" s="105"/>
      <c r="ET72" s="58">
        <f t="shared" si="298"/>
        <v>-7.38</v>
      </c>
      <c r="EU72" s="130">
        <v>2</v>
      </c>
      <c r="EV72" s="126">
        <f t="shared" si="299"/>
        <v>0</v>
      </c>
      <c r="EW72" s="27">
        <v>5.38</v>
      </c>
      <c r="EX72" s="59">
        <f t="shared" si="332"/>
        <v>0</v>
      </c>
      <c r="EY72" s="105"/>
      <c r="EZ72" s="58">
        <f t="shared" si="300"/>
        <v>-7.38</v>
      </c>
      <c r="FA72" s="130">
        <v>2</v>
      </c>
      <c r="FB72" s="126">
        <f t="shared" si="301"/>
        <v>0</v>
      </c>
      <c r="FC72" s="27">
        <v>5.38</v>
      </c>
      <c r="FD72" s="59">
        <f t="shared" si="333"/>
        <v>0</v>
      </c>
      <c r="FE72" s="105"/>
      <c r="FF72" s="58">
        <f t="shared" si="302"/>
        <v>-7.38</v>
      </c>
      <c r="FG72" s="130">
        <v>2</v>
      </c>
      <c r="FH72" s="126">
        <f t="shared" si="303"/>
        <v>0</v>
      </c>
      <c r="FI72" s="27">
        <v>5.38</v>
      </c>
      <c r="FJ72" s="59">
        <f t="shared" si="334"/>
        <v>0</v>
      </c>
      <c r="FK72" s="105"/>
      <c r="FL72" s="58">
        <f t="shared" si="304"/>
        <v>-7.38</v>
      </c>
      <c r="FM72" s="130">
        <v>2</v>
      </c>
      <c r="FN72" s="126">
        <f t="shared" si="305"/>
        <v>0</v>
      </c>
      <c r="FO72" s="27">
        <v>5.38</v>
      </c>
      <c r="FP72" s="59">
        <f t="shared" si="335"/>
        <v>0</v>
      </c>
      <c r="FQ72" s="105"/>
      <c r="FR72" s="58">
        <f t="shared" si="306"/>
        <v>-7.38</v>
      </c>
      <c r="FS72" s="130">
        <v>2</v>
      </c>
      <c r="FT72" s="126">
        <f t="shared" si="307"/>
        <v>0</v>
      </c>
      <c r="FU72" s="27">
        <v>5.38</v>
      </c>
      <c r="FV72" s="59">
        <f t="shared" si="336"/>
        <v>0</v>
      </c>
      <c r="FW72" s="105"/>
      <c r="FX72" s="58">
        <f t="shared" si="308"/>
        <v>-7.38</v>
      </c>
      <c r="FY72" s="130">
        <v>2</v>
      </c>
      <c r="FZ72" s="126">
        <f t="shared" si="309"/>
        <v>0</v>
      </c>
      <c r="GA72" s="27">
        <v>5.56</v>
      </c>
      <c r="GB72" s="59">
        <f t="shared" si="337"/>
        <v>0</v>
      </c>
      <c r="GC72" s="105"/>
      <c r="GD72" s="58">
        <f t="shared" si="310"/>
        <v>-7.38</v>
      </c>
      <c r="GE72" s="130">
        <v>2</v>
      </c>
      <c r="GF72" s="126">
        <f t="shared" si="311"/>
        <v>0</v>
      </c>
      <c r="GG72" s="27">
        <v>5.56</v>
      </c>
      <c r="GH72" s="59">
        <f t="shared" si="338"/>
        <v>0</v>
      </c>
      <c r="GI72" s="105"/>
      <c r="GJ72" s="58">
        <f t="shared" si="312"/>
        <v>-7.38</v>
      </c>
      <c r="GK72" s="130">
        <v>2</v>
      </c>
      <c r="GL72" s="126">
        <f t="shared" si="214"/>
        <v>0</v>
      </c>
      <c r="GM72" s="27">
        <v>5.56</v>
      </c>
      <c r="GN72" s="59">
        <f t="shared" si="339"/>
        <v>0</v>
      </c>
      <c r="GO72" s="105"/>
      <c r="GP72" s="58">
        <f t="shared" si="313"/>
        <v>-7.38</v>
      </c>
      <c r="GQ72" s="130">
        <v>2</v>
      </c>
      <c r="GR72" s="126">
        <f t="shared" si="215"/>
        <v>0</v>
      </c>
      <c r="GS72" s="27">
        <v>5.56</v>
      </c>
      <c r="GT72" s="59">
        <f t="shared" si="340"/>
        <v>0</v>
      </c>
      <c r="GU72" s="105"/>
      <c r="GV72" s="58">
        <f t="shared" si="314"/>
        <v>-7.38</v>
      </c>
    </row>
    <row r="73" spans="1:204" ht="15.6" customHeight="1" x14ac:dyDescent="0.25">
      <c r="B73" s="28">
        <v>106</v>
      </c>
      <c r="C73" s="8"/>
      <c r="D73" s="9"/>
      <c r="E73" s="10"/>
      <c r="F73" s="10"/>
      <c r="G73" s="10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8"/>
      <c r="Y73" s="8"/>
      <c r="Z73" s="9"/>
      <c r="AA73" s="9"/>
      <c r="AB73" s="8"/>
      <c r="AC73" s="14"/>
      <c r="AD73" s="8"/>
      <c r="AE73" s="49"/>
      <c r="AF73" s="36">
        <f t="shared" si="223"/>
        <v>0</v>
      </c>
      <c r="AG73" s="27">
        <v>4.8099999999999996</v>
      </c>
      <c r="AH73" s="37">
        <f t="shared" si="243"/>
        <v>0</v>
      </c>
      <c r="AI73" s="53"/>
      <c r="AJ73" s="37">
        <f t="shared" si="253"/>
        <v>0</v>
      </c>
      <c r="AK73" s="49"/>
      <c r="AL73" s="36">
        <f t="shared" si="224"/>
        <v>0</v>
      </c>
      <c r="AM73" s="27">
        <v>5.04</v>
      </c>
      <c r="AN73" s="37">
        <f t="shared" si="245"/>
        <v>0</v>
      </c>
      <c r="AO73" s="53"/>
      <c r="AP73" s="58">
        <f t="shared" si="254"/>
        <v>0</v>
      </c>
      <c r="AQ73" s="49"/>
      <c r="AR73" s="36">
        <f t="shared" si="225"/>
        <v>0</v>
      </c>
      <c r="AS73" s="27">
        <v>5.04</v>
      </c>
      <c r="AT73" s="37">
        <f t="shared" si="247"/>
        <v>0</v>
      </c>
      <c r="AU73" s="53"/>
      <c r="AV73" s="58">
        <f t="shared" si="255"/>
        <v>0</v>
      </c>
      <c r="AW73" s="49"/>
      <c r="AX73" s="36">
        <f t="shared" si="226"/>
        <v>0</v>
      </c>
      <c r="AY73" s="27">
        <v>5.04</v>
      </c>
      <c r="AZ73" s="37">
        <f t="shared" si="315"/>
        <v>0</v>
      </c>
      <c r="BA73" s="53"/>
      <c r="BB73" s="121">
        <f t="shared" si="256"/>
        <v>0</v>
      </c>
      <c r="BC73" s="128"/>
      <c r="BD73" s="124">
        <f t="shared" si="227"/>
        <v>0</v>
      </c>
      <c r="BE73" s="27">
        <v>5.04</v>
      </c>
      <c r="BF73" s="37">
        <f t="shared" si="316"/>
        <v>0</v>
      </c>
      <c r="BG73" s="53"/>
      <c r="BH73" s="121">
        <f t="shared" si="257"/>
        <v>0</v>
      </c>
      <c r="BI73" s="128"/>
      <c r="BJ73" s="124">
        <f t="shared" si="228"/>
        <v>0</v>
      </c>
      <c r="BK73" s="27">
        <v>5.04</v>
      </c>
      <c r="BL73" s="37">
        <f t="shared" si="317"/>
        <v>0</v>
      </c>
      <c r="BM73" s="53"/>
      <c r="BN73" s="110">
        <f t="shared" si="283"/>
        <v>0</v>
      </c>
      <c r="BO73" s="128"/>
      <c r="BP73" s="124">
        <f t="shared" si="229"/>
        <v>0</v>
      </c>
      <c r="BQ73" s="27">
        <v>5.04</v>
      </c>
      <c r="BR73" s="37">
        <f t="shared" si="318"/>
        <v>0</v>
      </c>
      <c r="BS73" s="53"/>
      <c r="BT73" s="110">
        <f t="shared" si="284"/>
        <v>0</v>
      </c>
      <c r="BU73" s="128"/>
      <c r="BV73" s="124">
        <f t="shared" si="230"/>
        <v>0</v>
      </c>
      <c r="BW73" s="27">
        <v>5.04</v>
      </c>
      <c r="BX73" s="37">
        <f t="shared" si="319"/>
        <v>0</v>
      </c>
      <c r="BY73" s="53"/>
      <c r="BZ73" s="110">
        <f t="shared" si="285"/>
        <v>0</v>
      </c>
      <c r="CA73" s="128"/>
      <c r="CB73" s="124">
        <f t="shared" si="231"/>
        <v>0</v>
      </c>
      <c r="CC73" s="27">
        <v>5.04</v>
      </c>
      <c r="CD73" s="37">
        <f t="shared" si="320"/>
        <v>0</v>
      </c>
      <c r="CE73" s="53"/>
      <c r="CF73" s="110">
        <f t="shared" si="286"/>
        <v>0</v>
      </c>
      <c r="CG73" s="128"/>
      <c r="CH73" s="124">
        <f t="shared" si="232"/>
        <v>0</v>
      </c>
      <c r="CI73" s="27">
        <v>5.04</v>
      </c>
      <c r="CJ73" s="37">
        <f t="shared" si="321"/>
        <v>0</v>
      </c>
      <c r="CK73" s="53"/>
      <c r="CL73" s="110">
        <f t="shared" si="287"/>
        <v>0</v>
      </c>
      <c r="CM73" s="128"/>
      <c r="CN73" s="124">
        <f t="shared" si="233"/>
        <v>0</v>
      </c>
      <c r="CO73" s="27">
        <v>5.04</v>
      </c>
      <c r="CP73" s="37">
        <f t="shared" si="322"/>
        <v>0</v>
      </c>
      <c r="CQ73" s="53"/>
      <c r="CR73" s="110">
        <f t="shared" si="288"/>
        <v>0</v>
      </c>
      <c r="CS73" s="128"/>
      <c r="CT73" s="124">
        <f t="shared" si="234"/>
        <v>0</v>
      </c>
      <c r="CU73" s="27">
        <v>5.04</v>
      </c>
      <c r="CV73" s="37">
        <f t="shared" si="323"/>
        <v>0</v>
      </c>
      <c r="CW73" s="53"/>
      <c r="CX73" s="110">
        <f t="shared" si="289"/>
        <v>0</v>
      </c>
      <c r="CY73" s="128"/>
      <c r="CZ73" s="124">
        <f t="shared" si="235"/>
        <v>0</v>
      </c>
      <c r="DA73" s="27">
        <v>5.04</v>
      </c>
      <c r="DB73" s="37">
        <f t="shared" si="324"/>
        <v>0</v>
      </c>
      <c r="DC73" s="53"/>
      <c r="DD73" s="110">
        <f t="shared" si="290"/>
        <v>0</v>
      </c>
      <c r="DE73" s="128"/>
      <c r="DF73" s="124">
        <f t="shared" si="236"/>
        <v>0</v>
      </c>
      <c r="DG73" s="27">
        <v>5.29</v>
      </c>
      <c r="DH73" s="37">
        <f t="shared" si="325"/>
        <v>0</v>
      </c>
      <c r="DI73" s="53"/>
      <c r="DJ73" s="110">
        <f t="shared" si="291"/>
        <v>0</v>
      </c>
      <c r="DK73" s="128"/>
      <c r="DL73" s="124">
        <f t="shared" si="237"/>
        <v>0</v>
      </c>
      <c r="DM73" s="27">
        <v>5.29</v>
      </c>
      <c r="DN73" s="37">
        <f t="shared" si="326"/>
        <v>0</v>
      </c>
      <c r="DO73" s="53"/>
      <c r="DP73" s="110">
        <f t="shared" si="292"/>
        <v>0</v>
      </c>
      <c r="DQ73" s="128"/>
      <c r="DR73" s="124">
        <f t="shared" si="238"/>
        <v>0</v>
      </c>
      <c r="DS73" s="27">
        <v>5.29</v>
      </c>
      <c r="DT73" s="37">
        <f t="shared" si="327"/>
        <v>0</v>
      </c>
      <c r="DU73" s="53"/>
      <c r="DV73" s="110">
        <f t="shared" si="293"/>
        <v>0</v>
      </c>
      <c r="DW73" s="128"/>
      <c r="DX73" s="124">
        <f t="shared" si="239"/>
        <v>0</v>
      </c>
      <c r="DY73" s="27">
        <v>5.29</v>
      </c>
      <c r="DZ73" s="37">
        <f t="shared" si="328"/>
        <v>0</v>
      </c>
      <c r="EA73" s="53"/>
      <c r="EB73" s="110">
        <f t="shared" si="294"/>
        <v>0</v>
      </c>
      <c r="EC73" s="128"/>
      <c r="ED73" s="124">
        <f t="shared" si="240"/>
        <v>0</v>
      </c>
      <c r="EE73" s="27">
        <v>5.29</v>
      </c>
      <c r="EF73" s="37">
        <f t="shared" si="329"/>
        <v>0</v>
      </c>
      <c r="EG73" s="53"/>
      <c r="EH73" s="110">
        <f t="shared" si="295"/>
        <v>0</v>
      </c>
      <c r="EI73" s="128"/>
      <c r="EJ73" s="124">
        <f t="shared" si="241"/>
        <v>0</v>
      </c>
      <c r="EK73" s="27">
        <v>5.29</v>
      </c>
      <c r="EL73" s="37">
        <f t="shared" si="330"/>
        <v>0</v>
      </c>
      <c r="EM73" s="53"/>
      <c r="EN73" s="110">
        <f t="shared" si="296"/>
        <v>0</v>
      </c>
      <c r="EO73" s="128"/>
      <c r="EP73" s="124">
        <f t="shared" si="297"/>
        <v>0</v>
      </c>
      <c r="EQ73" s="27">
        <v>5.29</v>
      </c>
      <c r="ER73" s="37">
        <f t="shared" si="331"/>
        <v>0</v>
      </c>
      <c r="ES73" s="53"/>
      <c r="ET73" s="110">
        <f t="shared" si="298"/>
        <v>0</v>
      </c>
      <c r="EU73" s="128"/>
      <c r="EV73" s="124">
        <f t="shared" si="299"/>
        <v>0</v>
      </c>
      <c r="EW73" s="27">
        <v>5.29</v>
      </c>
      <c r="EX73" s="37">
        <f t="shared" si="332"/>
        <v>0</v>
      </c>
      <c r="EY73" s="53"/>
      <c r="EZ73" s="110">
        <f t="shared" si="300"/>
        <v>0</v>
      </c>
      <c r="FA73" s="128"/>
      <c r="FB73" s="124">
        <f t="shared" si="301"/>
        <v>0</v>
      </c>
      <c r="FC73" s="27">
        <v>5.29</v>
      </c>
      <c r="FD73" s="37">
        <f t="shared" si="333"/>
        <v>0</v>
      </c>
      <c r="FE73" s="53"/>
      <c r="FF73" s="110">
        <f t="shared" si="302"/>
        <v>0</v>
      </c>
      <c r="FG73" s="128"/>
      <c r="FH73" s="124">
        <f t="shared" si="303"/>
        <v>0</v>
      </c>
      <c r="FI73" s="27">
        <v>5.29</v>
      </c>
      <c r="FJ73" s="37">
        <f t="shared" si="334"/>
        <v>0</v>
      </c>
      <c r="FK73" s="53"/>
      <c r="FL73" s="110">
        <f t="shared" si="304"/>
        <v>0</v>
      </c>
      <c r="FM73" s="128"/>
      <c r="FN73" s="124">
        <f t="shared" si="305"/>
        <v>0</v>
      </c>
      <c r="FO73" s="27">
        <v>5.29</v>
      </c>
      <c r="FP73" s="37">
        <f t="shared" si="335"/>
        <v>0</v>
      </c>
      <c r="FQ73" s="53"/>
      <c r="FR73" s="110">
        <f t="shared" si="306"/>
        <v>0</v>
      </c>
      <c r="FS73" s="128"/>
      <c r="FT73" s="124">
        <f t="shared" si="307"/>
        <v>0</v>
      </c>
      <c r="FU73" s="27">
        <v>5.38</v>
      </c>
      <c r="FV73" s="37">
        <f t="shared" si="336"/>
        <v>0</v>
      </c>
      <c r="FW73" s="53"/>
      <c r="FX73" s="110">
        <f t="shared" si="308"/>
        <v>0</v>
      </c>
      <c r="FY73" s="128"/>
      <c r="FZ73" s="124">
        <f t="shared" si="309"/>
        <v>0</v>
      </c>
      <c r="GA73" s="27">
        <v>5.56</v>
      </c>
      <c r="GB73" s="37">
        <f t="shared" si="337"/>
        <v>0</v>
      </c>
      <c r="GC73" s="53"/>
      <c r="GD73" s="110">
        <f t="shared" si="310"/>
        <v>0</v>
      </c>
      <c r="GE73" s="128"/>
      <c r="GF73" s="124">
        <f t="shared" si="311"/>
        <v>0</v>
      </c>
      <c r="GG73" s="27">
        <v>5.56</v>
      </c>
      <c r="GH73" s="37">
        <f t="shared" si="338"/>
        <v>0</v>
      </c>
      <c r="GI73" s="53"/>
      <c r="GJ73" s="110">
        <f t="shared" si="312"/>
        <v>0</v>
      </c>
      <c r="GK73" s="128"/>
      <c r="GL73" s="124">
        <f t="shared" si="214"/>
        <v>0</v>
      </c>
      <c r="GM73" s="27">
        <v>5.56</v>
      </c>
      <c r="GN73" s="37">
        <f t="shared" si="339"/>
        <v>0</v>
      </c>
      <c r="GO73" s="53"/>
      <c r="GP73" s="110">
        <f t="shared" si="313"/>
        <v>0</v>
      </c>
      <c r="GQ73" s="128"/>
      <c r="GR73" s="124">
        <f t="shared" si="215"/>
        <v>0</v>
      </c>
      <c r="GS73" s="27">
        <v>5.56</v>
      </c>
      <c r="GT73" s="37">
        <f t="shared" si="340"/>
        <v>0</v>
      </c>
      <c r="GU73" s="53"/>
      <c r="GV73" s="110">
        <f t="shared" si="314"/>
        <v>0</v>
      </c>
    </row>
    <row r="74" spans="1:204" ht="15.6" customHeight="1" x14ac:dyDescent="0.25">
      <c r="A74" s="96" t="s">
        <v>96</v>
      </c>
      <c r="B74" s="28">
        <v>107</v>
      </c>
      <c r="C74" s="8"/>
      <c r="D74" s="9"/>
      <c r="E74" s="10"/>
      <c r="F74" s="10"/>
      <c r="G74" s="10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8"/>
      <c r="Y74" s="8"/>
      <c r="Z74" s="9"/>
      <c r="AA74" s="9"/>
      <c r="AB74" s="8"/>
      <c r="AC74" s="14"/>
      <c r="AD74" s="8"/>
      <c r="AE74" s="49"/>
      <c r="AF74" s="36">
        <f t="shared" si="223"/>
        <v>0</v>
      </c>
      <c r="AG74" s="27">
        <v>4.8099999999999996</v>
      </c>
      <c r="AH74" s="37">
        <f t="shared" si="243"/>
        <v>0</v>
      </c>
      <c r="AI74" s="53"/>
      <c r="AJ74" s="37">
        <f t="shared" si="253"/>
        <v>0</v>
      </c>
      <c r="AK74" s="49">
        <v>2</v>
      </c>
      <c r="AL74" s="36">
        <f t="shared" si="224"/>
        <v>2</v>
      </c>
      <c r="AM74" s="27">
        <v>5.04</v>
      </c>
      <c r="AN74" s="37">
        <f t="shared" si="245"/>
        <v>10.08</v>
      </c>
      <c r="AO74" s="53"/>
      <c r="AP74" s="58">
        <f t="shared" si="254"/>
        <v>-10.08</v>
      </c>
      <c r="AQ74" s="49">
        <v>2</v>
      </c>
      <c r="AR74" s="36">
        <f t="shared" si="225"/>
        <v>0</v>
      </c>
      <c r="AS74" s="27">
        <v>5.04</v>
      </c>
      <c r="AT74" s="37">
        <f t="shared" si="247"/>
        <v>0</v>
      </c>
      <c r="AU74" s="53"/>
      <c r="AV74" s="58">
        <f t="shared" si="255"/>
        <v>-10.08</v>
      </c>
      <c r="AW74" s="103">
        <v>2</v>
      </c>
      <c r="AX74" s="104">
        <f t="shared" si="226"/>
        <v>0</v>
      </c>
      <c r="AY74" s="27">
        <v>5.04</v>
      </c>
      <c r="AZ74" s="37">
        <f t="shared" si="315"/>
        <v>0</v>
      </c>
      <c r="BA74" s="53"/>
      <c r="BB74" s="120">
        <f t="shared" si="256"/>
        <v>-10.08</v>
      </c>
      <c r="BC74" s="130">
        <v>2</v>
      </c>
      <c r="BD74" s="126">
        <f t="shared" si="227"/>
        <v>0</v>
      </c>
      <c r="BE74" s="27">
        <v>5.04</v>
      </c>
      <c r="BF74" s="37">
        <f t="shared" si="316"/>
        <v>0</v>
      </c>
      <c r="BG74" s="53"/>
      <c r="BH74" s="120">
        <f t="shared" si="257"/>
        <v>-10.08</v>
      </c>
      <c r="BI74" s="130">
        <v>2</v>
      </c>
      <c r="BJ74" s="126">
        <f t="shared" si="228"/>
        <v>0</v>
      </c>
      <c r="BK74" s="27">
        <v>5.04</v>
      </c>
      <c r="BL74" s="37">
        <f t="shared" si="317"/>
        <v>0</v>
      </c>
      <c r="BM74" s="53"/>
      <c r="BN74" s="58">
        <f t="shared" si="283"/>
        <v>-10.08</v>
      </c>
      <c r="BO74" s="130">
        <v>2</v>
      </c>
      <c r="BP74" s="126">
        <f t="shared" si="229"/>
        <v>0</v>
      </c>
      <c r="BQ74" s="27">
        <v>5.04</v>
      </c>
      <c r="BR74" s="37">
        <f t="shared" si="318"/>
        <v>0</v>
      </c>
      <c r="BS74" s="53"/>
      <c r="BT74" s="58">
        <f t="shared" si="284"/>
        <v>-10.08</v>
      </c>
      <c r="BU74" s="130">
        <v>2</v>
      </c>
      <c r="BV74" s="126">
        <f t="shared" si="230"/>
        <v>0</v>
      </c>
      <c r="BW74" s="27">
        <v>5.04</v>
      </c>
      <c r="BX74" s="37">
        <f t="shared" si="319"/>
        <v>0</v>
      </c>
      <c r="BY74" s="53"/>
      <c r="BZ74" s="58">
        <f t="shared" si="285"/>
        <v>-10.08</v>
      </c>
      <c r="CA74" s="130">
        <v>2</v>
      </c>
      <c r="CB74" s="126">
        <f t="shared" si="231"/>
        <v>0</v>
      </c>
      <c r="CC74" s="27">
        <v>5.04</v>
      </c>
      <c r="CD74" s="37">
        <f t="shared" si="320"/>
        <v>0</v>
      </c>
      <c r="CE74" s="53"/>
      <c r="CF74" s="58">
        <f t="shared" si="286"/>
        <v>-10.08</v>
      </c>
      <c r="CG74" s="130">
        <v>2</v>
      </c>
      <c r="CH74" s="126">
        <f t="shared" si="232"/>
        <v>0</v>
      </c>
      <c r="CI74" s="18">
        <v>5.04</v>
      </c>
      <c r="CJ74" s="59">
        <f t="shared" si="321"/>
        <v>0</v>
      </c>
      <c r="CK74" s="105"/>
      <c r="CL74" s="58">
        <f t="shared" si="287"/>
        <v>-10.08</v>
      </c>
      <c r="CM74" s="130">
        <v>2</v>
      </c>
      <c r="CN74" s="126">
        <f t="shared" si="233"/>
        <v>0</v>
      </c>
      <c r="CO74" s="18">
        <v>5.04</v>
      </c>
      <c r="CP74" s="59">
        <f t="shared" si="322"/>
        <v>0</v>
      </c>
      <c r="CQ74" s="105"/>
      <c r="CR74" s="58">
        <f t="shared" si="288"/>
        <v>-10.08</v>
      </c>
      <c r="CS74" s="130">
        <v>2</v>
      </c>
      <c r="CT74" s="126">
        <f t="shared" si="234"/>
        <v>0</v>
      </c>
      <c r="CU74" s="18">
        <v>5.04</v>
      </c>
      <c r="CV74" s="59">
        <f t="shared" si="323"/>
        <v>0</v>
      </c>
      <c r="CW74" s="105"/>
      <c r="CX74" s="58">
        <f t="shared" si="289"/>
        <v>-10.08</v>
      </c>
      <c r="CY74" s="130">
        <v>2</v>
      </c>
      <c r="CZ74" s="126">
        <f t="shared" si="235"/>
        <v>0</v>
      </c>
      <c r="DA74" s="18">
        <v>5.04</v>
      </c>
      <c r="DB74" s="59">
        <f t="shared" si="324"/>
        <v>0</v>
      </c>
      <c r="DC74" s="105"/>
      <c r="DD74" s="58">
        <f t="shared" si="290"/>
        <v>-10.08</v>
      </c>
      <c r="DE74" s="130">
        <v>3</v>
      </c>
      <c r="DF74" s="126">
        <f t="shared" si="236"/>
        <v>1</v>
      </c>
      <c r="DG74" s="27">
        <v>5.29</v>
      </c>
      <c r="DH74" s="59">
        <f t="shared" si="325"/>
        <v>5.29</v>
      </c>
      <c r="DI74" s="105"/>
      <c r="DJ74" s="58">
        <f t="shared" si="291"/>
        <v>-15.370000000000001</v>
      </c>
      <c r="DK74" s="130">
        <v>4</v>
      </c>
      <c r="DL74" s="126">
        <f t="shared" si="237"/>
        <v>1</v>
      </c>
      <c r="DM74" s="27">
        <v>5.29</v>
      </c>
      <c r="DN74" s="59">
        <f t="shared" si="326"/>
        <v>5.29</v>
      </c>
      <c r="DO74" s="105"/>
      <c r="DP74" s="58">
        <f t="shared" si="292"/>
        <v>-20.66</v>
      </c>
      <c r="DQ74" s="130">
        <v>4</v>
      </c>
      <c r="DR74" s="126">
        <f t="shared" si="238"/>
        <v>0</v>
      </c>
      <c r="DS74" s="27">
        <v>5.29</v>
      </c>
      <c r="DT74" s="59">
        <f t="shared" si="327"/>
        <v>0</v>
      </c>
      <c r="DU74" s="105"/>
      <c r="DV74" s="58">
        <f t="shared" si="293"/>
        <v>-20.66</v>
      </c>
      <c r="DW74" s="130">
        <v>7</v>
      </c>
      <c r="DX74" s="126">
        <f t="shared" si="239"/>
        <v>3</v>
      </c>
      <c r="DY74" s="27">
        <v>5.29</v>
      </c>
      <c r="DZ74" s="59">
        <f t="shared" si="328"/>
        <v>15.870000000000001</v>
      </c>
      <c r="EA74" s="105"/>
      <c r="EB74" s="58">
        <f t="shared" si="294"/>
        <v>-36.53</v>
      </c>
      <c r="EC74" s="130">
        <v>7</v>
      </c>
      <c r="ED74" s="126">
        <f t="shared" si="240"/>
        <v>0</v>
      </c>
      <c r="EE74" s="27">
        <v>5.29</v>
      </c>
      <c r="EF74" s="59">
        <f t="shared" si="329"/>
        <v>0</v>
      </c>
      <c r="EG74" s="105"/>
      <c r="EH74" s="58">
        <f t="shared" si="295"/>
        <v>-36.53</v>
      </c>
      <c r="EI74" s="130">
        <v>8</v>
      </c>
      <c r="EJ74" s="126">
        <f t="shared" si="241"/>
        <v>1</v>
      </c>
      <c r="EK74" s="27">
        <v>5.29</v>
      </c>
      <c r="EL74" s="59">
        <f t="shared" si="330"/>
        <v>5.29</v>
      </c>
      <c r="EM74" s="105"/>
      <c r="EN74" s="58">
        <f t="shared" si="296"/>
        <v>-41.82</v>
      </c>
      <c r="EO74" s="130">
        <v>8</v>
      </c>
      <c r="EP74" s="126">
        <f t="shared" si="297"/>
        <v>0</v>
      </c>
      <c r="EQ74" s="27">
        <v>5.38</v>
      </c>
      <c r="ER74" s="59">
        <f t="shared" si="331"/>
        <v>0</v>
      </c>
      <c r="ES74" s="105"/>
      <c r="ET74" s="58">
        <f t="shared" si="298"/>
        <v>-41.82</v>
      </c>
      <c r="EU74" s="130">
        <v>8</v>
      </c>
      <c r="EV74" s="126">
        <f t="shared" si="299"/>
        <v>0</v>
      </c>
      <c r="EW74" s="27">
        <v>5.38</v>
      </c>
      <c r="EX74" s="59">
        <f t="shared" si="332"/>
        <v>0</v>
      </c>
      <c r="EY74" s="105"/>
      <c r="EZ74" s="58">
        <f t="shared" si="300"/>
        <v>-41.82</v>
      </c>
      <c r="FA74" s="130">
        <v>8</v>
      </c>
      <c r="FB74" s="126">
        <f t="shared" si="301"/>
        <v>0</v>
      </c>
      <c r="FC74" s="27">
        <v>5.38</v>
      </c>
      <c r="FD74" s="59">
        <f t="shared" si="333"/>
        <v>0</v>
      </c>
      <c r="FE74" s="105"/>
      <c r="FF74" s="58">
        <f t="shared" si="302"/>
        <v>-41.82</v>
      </c>
      <c r="FG74" s="130">
        <v>8</v>
      </c>
      <c r="FH74" s="126">
        <f t="shared" si="303"/>
        <v>0</v>
      </c>
      <c r="FI74" s="27">
        <v>5.38</v>
      </c>
      <c r="FJ74" s="59">
        <f t="shared" si="334"/>
        <v>0</v>
      </c>
      <c r="FK74" s="105"/>
      <c r="FL74" s="58">
        <f t="shared" si="304"/>
        <v>-41.82</v>
      </c>
      <c r="FM74" s="130">
        <v>8</v>
      </c>
      <c r="FN74" s="126">
        <f t="shared" si="305"/>
        <v>0</v>
      </c>
      <c r="FO74" s="27">
        <v>5.38</v>
      </c>
      <c r="FP74" s="59">
        <f t="shared" si="335"/>
        <v>0</v>
      </c>
      <c r="FQ74" s="105"/>
      <c r="FR74" s="58">
        <f t="shared" si="306"/>
        <v>-41.82</v>
      </c>
      <c r="FS74" s="130">
        <v>8</v>
      </c>
      <c r="FT74" s="126">
        <f t="shared" si="307"/>
        <v>0</v>
      </c>
      <c r="FU74" s="27">
        <v>5.38</v>
      </c>
      <c r="FV74" s="59">
        <f t="shared" si="336"/>
        <v>0</v>
      </c>
      <c r="FW74" s="105"/>
      <c r="FX74" s="58">
        <f t="shared" si="308"/>
        <v>-41.82</v>
      </c>
      <c r="FY74" s="130">
        <v>9</v>
      </c>
      <c r="FZ74" s="126">
        <f t="shared" si="309"/>
        <v>1</v>
      </c>
      <c r="GA74" s="27">
        <v>5.56</v>
      </c>
      <c r="GB74" s="59">
        <f t="shared" si="337"/>
        <v>5.56</v>
      </c>
      <c r="GC74" s="105"/>
      <c r="GD74" s="58">
        <f t="shared" si="310"/>
        <v>-47.38</v>
      </c>
      <c r="GE74" s="130">
        <v>9</v>
      </c>
      <c r="GF74" s="126">
        <f t="shared" si="311"/>
        <v>0</v>
      </c>
      <c r="GG74" s="27">
        <v>5.56</v>
      </c>
      <c r="GH74" s="59">
        <f t="shared" si="338"/>
        <v>0</v>
      </c>
      <c r="GI74" s="105"/>
      <c r="GJ74" s="58">
        <f t="shared" si="312"/>
        <v>-47.38</v>
      </c>
      <c r="GK74" s="130">
        <v>9</v>
      </c>
      <c r="GL74" s="126">
        <f t="shared" si="214"/>
        <v>0</v>
      </c>
      <c r="GM74" s="27">
        <v>5.56</v>
      </c>
      <c r="GN74" s="59">
        <f t="shared" si="339"/>
        <v>0</v>
      </c>
      <c r="GO74" s="105"/>
      <c r="GP74" s="58">
        <f t="shared" si="313"/>
        <v>-47.38</v>
      </c>
      <c r="GQ74" s="130">
        <v>9</v>
      </c>
      <c r="GR74" s="126">
        <f t="shared" si="215"/>
        <v>0</v>
      </c>
      <c r="GS74" s="27">
        <v>5.56</v>
      </c>
      <c r="GT74" s="59">
        <f t="shared" si="340"/>
        <v>0</v>
      </c>
      <c r="GU74" s="105"/>
      <c r="GV74" s="58">
        <f t="shared" si="314"/>
        <v>-47.38</v>
      </c>
    </row>
    <row r="75" spans="1:204" ht="15.6" customHeight="1" x14ac:dyDescent="0.25">
      <c r="A75" s="96" t="s">
        <v>97</v>
      </c>
      <c r="B75" s="6">
        <v>108</v>
      </c>
      <c r="C75" s="23">
        <v>936.9</v>
      </c>
      <c r="D75" s="2">
        <v>2</v>
      </c>
      <c r="E75" s="2">
        <v>81</v>
      </c>
      <c r="F75" s="2">
        <v>103</v>
      </c>
      <c r="G75" s="2">
        <v>265</v>
      </c>
      <c r="H75" s="2">
        <v>265</v>
      </c>
      <c r="I75" s="2">
        <v>265</v>
      </c>
      <c r="J75" s="2">
        <v>265</v>
      </c>
      <c r="K75" s="2">
        <v>306</v>
      </c>
      <c r="L75" s="2">
        <v>444</v>
      </c>
      <c r="M75" s="2">
        <v>527</v>
      </c>
      <c r="N75" s="2">
        <v>618</v>
      </c>
      <c r="O75" s="2">
        <v>674</v>
      </c>
      <c r="P75" s="2">
        <v>765</v>
      </c>
      <c r="Q75" s="2">
        <v>899</v>
      </c>
      <c r="R75" s="2">
        <v>1136</v>
      </c>
      <c r="S75" s="2">
        <v>1275</v>
      </c>
      <c r="T75" s="2">
        <v>1275</v>
      </c>
      <c r="U75" s="2">
        <v>1280</v>
      </c>
      <c r="V75" s="2">
        <v>1280</v>
      </c>
      <c r="W75" s="2">
        <v>1280</v>
      </c>
      <c r="X75" s="2">
        <v>1316</v>
      </c>
      <c r="Y75" s="2">
        <v>1385</v>
      </c>
      <c r="Z75" s="20">
        <f>Y75-X75</f>
        <v>69</v>
      </c>
      <c r="AA75" s="21">
        <v>4.8099999999999996</v>
      </c>
      <c r="AB75" s="22">
        <f t="shared" si="37"/>
        <v>331.89</v>
      </c>
      <c r="AC75" s="22"/>
      <c r="AD75" s="23">
        <f>C75+AC75-AB75</f>
        <v>605.01</v>
      </c>
      <c r="AE75" s="49">
        <v>1480</v>
      </c>
      <c r="AF75" s="36">
        <f t="shared" si="223"/>
        <v>95</v>
      </c>
      <c r="AG75" s="27">
        <v>4.8099999999999996</v>
      </c>
      <c r="AH75" s="37">
        <f t="shared" si="243"/>
        <v>456.95</v>
      </c>
      <c r="AI75" s="53"/>
      <c r="AJ75" s="37">
        <f t="shared" si="253"/>
        <v>148.06</v>
      </c>
      <c r="AK75" s="49">
        <v>1537</v>
      </c>
      <c r="AL75" s="36">
        <f t="shared" si="224"/>
        <v>57</v>
      </c>
      <c r="AM75" s="27">
        <v>5.04</v>
      </c>
      <c r="AN75" s="37">
        <f>AM75*AL75</f>
        <v>287.28000000000003</v>
      </c>
      <c r="AO75" s="53"/>
      <c r="AP75" s="58">
        <f t="shared" si="254"/>
        <v>-139.22000000000003</v>
      </c>
      <c r="AQ75" s="49">
        <v>1617.36</v>
      </c>
      <c r="AR75" s="36">
        <f t="shared" si="225"/>
        <v>80.3599999999999</v>
      </c>
      <c r="AS75" s="27">
        <v>5.04</v>
      </c>
      <c r="AT75" s="37">
        <f t="shared" si="247"/>
        <v>405.01439999999951</v>
      </c>
      <c r="AU75" s="53">
        <v>1000</v>
      </c>
      <c r="AV75" s="110">
        <f t="shared" si="255"/>
        <v>455.7656000000004</v>
      </c>
      <c r="AW75" s="49">
        <v>1761</v>
      </c>
      <c r="AX75" s="36">
        <f t="shared" si="226"/>
        <v>143.6400000000001</v>
      </c>
      <c r="AY75" s="27">
        <v>5.04</v>
      </c>
      <c r="AZ75" s="37">
        <f t="shared" si="315"/>
        <v>723.94560000000047</v>
      </c>
      <c r="BA75" s="53"/>
      <c r="BB75" s="120">
        <f t="shared" si="256"/>
        <v>-268.18000000000006</v>
      </c>
      <c r="BC75" s="128">
        <v>1857</v>
      </c>
      <c r="BD75" s="124">
        <f t="shared" si="227"/>
        <v>96</v>
      </c>
      <c r="BE75" s="27">
        <v>5.04</v>
      </c>
      <c r="BF75" s="37">
        <f t="shared" si="316"/>
        <v>483.84000000000003</v>
      </c>
      <c r="BG75" s="53">
        <v>1000</v>
      </c>
      <c r="BH75" s="121">
        <f t="shared" si="257"/>
        <v>247.9799999999999</v>
      </c>
      <c r="BI75" s="128">
        <v>1971</v>
      </c>
      <c r="BJ75" s="124">
        <f t="shared" si="228"/>
        <v>114</v>
      </c>
      <c r="BK75" s="27">
        <v>5.04</v>
      </c>
      <c r="BL75" s="37">
        <f t="shared" si="317"/>
        <v>574.56000000000006</v>
      </c>
      <c r="BM75" s="53"/>
      <c r="BN75" s="58">
        <f t="shared" si="283"/>
        <v>-326.58000000000015</v>
      </c>
      <c r="BO75" s="128">
        <v>2068</v>
      </c>
      <c r="BP75" s="124">
        <f t="shared" si="229"/>
        <v>97</v>
      </c>
      <c r="BQ75" s="27">
        <v>5.04</v>
      </c>
      <c r="BR75" s="37">
        <f t="shared" si="318"/>
        <v>488.88</v>
      </c>
      <c r="BS75" s="53"/>
      <c r="BT75" s="58">
        <f t="shared" si="284"/>
        <v>-815.46000000000015</v>
      </c>
      <c r="BU75" s="128">
        <v>2210</v>
      </c>
      <c r="BV75" s="124">
        <f t="shared" si="230"/>
        <v>142</v>
      </c>
      <c r="BW75" s="27">
        <v>5.04</v>
      </c>
      <c r="BX75" s="37">
        <f t="shared" si="319"/>
        <v>715.68</v>
      </c>
      <c r="BY75" s="53">
        <v>2000</v>
      </c>
      <c r="BZ75" s="110">
        <f t="shared" si="285"/>
        <v>468.86</v>
      </c>
      <c r="CA75" s="128">
        <v>2344</v>
      </c>
      <c r="CB75" s="124">
        <f t="shared" si="231"/>
        <v>134</v>
      </c>
      <c r="CC75" s="27">
        <v>5.04</v>
      </c>
      <c r="CD75" s="37">
        <f t="shared" si="320"/>
        <v>675.36</v>
      </c>
      <c r="CE75" s="53"/>
      <c r="CF75" s="58">
        <f t="shared" si="286"/>
        <v>-206.5</v>
      </c>
      <c r="CG75" s="128">
        <v>2468</v>
      </c>
      <c r="CH75" s="124">
        <f t="shared" si="232"/>
        <v>124</v>
      </c>
      <c r="CI75" s="27">
        <v>5.04</v>
      </c>
      <c r="CJ75" s="37">
        <f t="shared" si="321"/>
        <v>624.96</v>
      </c>
      <c r="CK75" s="53">
        <v>1000</v>
      </c>
      <c r="CL75" s="110">
        <f t="shared" si="287"/>
        <v>168.53999999999996</v>
      </c>
      <c r="CM75" s="128">
        <v>2601</v>
      </c>
      <c r="CN75" s="124">
        <f t="shared" si="233"/>
        <v>133</v>
      </c>
      <c r="CO75" s="27">
        <v>5.04</v>
      </c>
      <c r="CP75" s="37">
        <f t="shared" si="322"/>
        <v>670.32</v>
      </c>
      <c r="CQ75" s="53"/>
      <c r="CR75" s="110">
        <f t="shared" si="288"/>
        <v>-501.78000000000009</v>
      </c>
      <c r="CS75" s="128">
        <v>2658</v>
      </c>
      <c r="CT75" s="124">
        <f t="shared" si="234"/>
        <v>57</v>
      </c>
      <c r="CU75" s="27">
        <v>5.04</v>
      </c>
      <c r="CV75" s="37">
        <f t="shared" si="323"/>
        <v>287.28000000000003</v>
      </c>
      <c r="CW75" s="53">
        <v>1500</v>
      </c>
      <c r="CX75" s="110">
        <f t="shared" si="289"/>
        <v>710.93999999999994</v>
      </c>
      <c r="CY75" s="128">
        <v>2751</v>
      </c>
      <c r="CZ75" s="124">
        <f t="shared" si="235"/>
        <v>93</v>
      </c>
      <c r="DA75" s="27">
        <v>5.04</v>
      </c>
      <c r="DB75" s="37">
        <f t="shared" si="324"/>
        <v>468.72</v>
      </c>
      <c r="DC75" s="53"/>
      <c r="DD75" s="110">
        <f t="shared" si="290"/>
        <v>242.21999999999991</v>
      </c>
      <c r="DE75" s="128">
        <v>2854</v>
      </c>
      <c r="DF75" s="124">
        <f t="shared" si="236"/>
        <v>103</v>
      </c>
      <c r="DG75" s="27">
        <v>5.29</v>
      </c>
      <c r="DH75" s="37">
        <f t="shared" si="325"/>
        <v>544.87</v>
      </c>
      <c r="DI75" s="53">
        <v>25</v>
      </c>
      <c r="DJ75" s="110">
        <f t="shared" si="291"/>
        <v>-277.65000000000009</v>
      </c>
      <c r="DK75" s="128">
        <v>2954</v>
      </c>
      <c r="DL75" s="124">
        <f t="shared" si="237"/>
        <v>100</v>
      </c>
      <c r="DM75" s="27">
        <v>5.29</v>
      </c>
      <c r="DN75" s="37">
        <f t="shared" si="326"/>
        <v>529</v>
      </c>
      <c r="DO75" s="53"/>
      <c r="DP75" s="110">
        <f t="shared" si="292"/>
        <v>-806.65000000000009</v>
      </c>
      <c r="DQ75" s="128">
        <v>3051</v>
      </c>
      <c r="DR75" s="124">
        <f t="shared" si="238"/>
        <v>97</v>
      </c>
      <c r="DS75" s="27">
        <v>5.29</v>
      </c>
      <c r="DT75" s="37">
        <f t="shared" si="327"/>
        <v>513.13</v>
      </c>
      <c r="DU75" s="53"/>
      <c r="DV75" s="57">
        <f t="shared" si="293"/>
        <v>-1319.7800000000002</v>
      </c>
      <c r="DW75" s="128">
        <v>3233</v>
      </c>
      <c r="DX75" s="124">
        <f t="shared" si="239"/>
        <v>182</v>
      </c>
      <c r="DY75" s="27">
        <v>5.29</v>
      </c>
      <c r="DZ75" s="37">
        <f t="shared" si="328"/>
        <v>962.78</v>
      </c>
      <c r="EA75" s="53"/>
      <c r="EB75" s="57">
        <f t="shared" si="294"/>
        <v>-2282.5600000000004</v>
      </c>
      <c r="EC75" s="128">
        <v>3279</v>
      </c>
      <c r="ED75" s="124">
        <f t="shared" si="240"/>
        <v>46</v>
      </c>
      <c r="EE75" s="27">
        <v>5.29</v>
      </c>
      <c r="EF75" s="37">
        <f t="shared" si="329"/>
        <v>243.34</v>
      </c>
      <c r="EG75" s="53"/>
      <c r="EH75" s="57">
        <f t="shared" si="295"/>
        <v>-2525.9000000000005</v>
      </c>
      <c r="EI75" s="128">
        <v>3279</v>
      </c>
      <c r="EJ75" s="124">
        <f t="shared" si="241"/>
        <v>0</v>
      </c>
      <c r="EK75" s="27">
        <v>5.29</v>
      </c>
      <c r="EL75" s="37">
        <f t="shared" si="330"/>
        <v>0</v>
      </c>
      <c r="EM75" s="53">
        <v>3000</v>
      </c>
      <c r="EN75" s="57">
        <f t="shared" si="296"/>
        <v>474.09999999999945</v>
      </c>
      <c r="EO75" s="128">
        <v>3338</v>
      </c>
      <c r="EP75" s="124">
        <f t="shared" si="297"/>
        <v>59</v>
      </c>
      <c r="EQ75" s="27">
        <v>5.38</v>
      </c>
      <c r="ER75" s="37">
        <f t="shared" si="331"/>
        <v>317.42</v>
      </c>
      <c r="ES75" s="53">
        <v>1000</v>
      </c>
      <c r="ET75" s="57">
        <f t="shared" si="298"/>
        <v>1156.6799999999994</v>
      </c>
      <c r="EU75" s="128">
        <v>3345</v>
      </c>
      <c r="EV75" s="124">
        <f t="shared" si="299"/>
        <v>7</v>
      </c>
      <c r="EW75" s="27">
        <v>5.38</v>
      </c>
      <c r="EX75" s="37">
        <f t="shared" si="332"/>
        <v>37.659999999999997</v>
      </c>
      <c r="EY75" s="53"/>
      <c r="EZ75" s="110">
        <f t="shared" si="300"/>
        <v>1119.0199999999993</v>
      </c>
      <c r="FA75" s="128">
        <v>3533</v>
      </c>
      <c r="FB75" s="124">
        <f t="shared" si="301"/>
        <v>188</v>
      </c>
      <c r="FC75" s="27">
        <v>5.38</v>
      </c>
      <c r="FD75" s="37">
        <f t="shared" si="333"/>
        <v>1011.4399999999999</v>
      </c>
      <c r="FE75" s="53"/>
      <c r="FF75" s="110">
        <f t="shared" si="302"/>
        <v>107.57999999999936</v>
      </c>
      <c r="FG75" s="128">
        <v>3533</v>
      </c>
      <c r="FH75" s="124">
        <f t="shared" si="303"/>
        <v>0</v>
      </c>
      <c r="FI75" s="27">
        <v>5.38</v>
      </c>
      <c r="FJ75" s="37">
        <f t="shared" si="334"/>
        <v>0</v>
      </c>
      <c r="FK75" s="53"/>
      <c r="FL75" s="110">
        <f t="shared" si="304"/>
        <v>107.57999999999936</v>
      </c>
      <c r="FM75" s="128">
        <v>3600</v>
      </c>
      <c r="FN75" s="124">
        <f t="shared" si="305"/>
        <v>67</v>
      </c>
      <c r="FO75" s="27">
        <v>5.38</v>
      </c>
      <c r="FP75" s="37">
        <f t="shared" si="335"/>
        <v>360.46</v>
      </c>
      <c r="FQ75" s="53">
        <v>2000</v>
      </c>
      <c r="FR75" s="110">
        <f t="shared" si="306"/>
        <v>1747.1199999999994</v>
      </c>
      <c r="FS75" s="128">
        <v>3709</v>
      </c>
      <c r="FT75" s="124">
        <f t="shared" si="307"/>
        <v>109</v>
      </c>
      <c r="FU75" s="27">
        <v>5.38</v>
      </c>
      <c r="FV75" s="37">
        <f t="shared" si="336"/>
        <v>586.41999999999996</v>
      </c>
      <c r="FW75" s="53"/>
      <c r="FX75" s="110">
        <f t="shared" si="308"/>
        <v>1160.6999999999994</v>
      </c>
      <c r="FY75" s="128">
        <v>3795</v>
      </c>
      <c r="FZ75" s="124">
        <f t="shared" si="309"/>
        <v>86</v>
      </c>
      <c r="GA75" s="27">
        <v>5.56</v>
      </c>
      <c r="GB75" s="37">
        <f t="shared" si="337"/>
        <v>478.15999999999997</v>
      </c>
      <c r="GC75" s="53"/>
      <c r="GD75" s="110">
        <f t="shared" si="310"/>
        <v>682.5399999999994</v>
      </c>
      <c r="GE75" s="128">
        <v>3895</v>
      </c>
      <c r="GF75" s="124">
        <f t="shared" si="311"/>
        <v>100</v>
      </c>
      <c r="GG75" s="27">
        <v>5.56</v>
      </c>
      <c r="GH75" s="37">
        <f t="shared" si="338"/>
        <v>556</v>
      </c>
      <c r="GI75" s="53"/>
      <c r="GJ75" s="110">
        <f t="shared" si="312"/>
        <v>126.5399999999994</v>
      </c>
      <c r="GK75" s="128">
        <v>4090</v>
      </c>
      <c r="GL75" s="124">
        <f t="shared" si="214"/>
        <v>195</v>
      </c>
      <c r="GM75" s="27">
        <v>5.56</v>
      </c>
      <c r="GN75" s="37">
        <f t="shared" si="339"/>
        <v>1084.1999999999998</v>
      </c>
      <c r="GO75" s="53">
        <v>1000</v>
      </c>
      <c r="GP75" s="110">
        <f t="shared" si="313"/>
        <v>42.339999999999577</v>
      </c>
      <c r="GQ75" s="128">
        <v>4404</v>
      </c>
      <c r="GR75" s="124">
        <f t="shared" si="215"/>
        <v>314</v>
      </c>
      <c r="GS75" s="27">
        <v>5.56</v>
      </c>
      <c r="GT75" s="37">
        <f t="shared" si="340"/>
        <v>1745.84</v>
      </c>
      <c r="GU75" s="53"/>
      <c r="GV75" s="57">
        <f t="shared" si="314"/>
        <v>-1703.5000000000005</v>
      </c>
    </row>
    <row r="76" spans="1:204" ht="15.6" customHeight="1" x14ac:dyDescent="0.25">
      <c r="A76" s="96" t="s">
        <v>201</v>
      </c>
      <c r="B76" s="6">
        <v>110</v>
      </c>
      <c r="C76" s="23">
        <v>2603.4899999999998</v>
      </c>
      <c r="D76" s="2">
        <v>27</v>
      </c>
      <c r="E76" s="2">
        <v>27</v>
      </c>
      <c r="F76" s="2">
        <v>136</v>
      </c>
      <c r="G76" s="2">
        <v>589</v>
      </c>
      <c r="H76" s="2">
        <v>1091</v>
      </c>
      <c r="I76" s="2">
        <v>1092</v>
      </c>
      <c r="J76" s="2">
        <v>2362</v>
      </c>
      <c r="K76" s="2">
        <v>2642</v>
      </c>
      <c r="L76" s="2">
        <v>2707</v>
      </c>
      <c r="M76" s="2">
        <v>2746</v>
      </c>
      <c r="N76" s="2">
        <v>2746</v>
      </c>
      <c r="O76" s="2">
        <v>2752</v>
      </c>
      <c r="P76" s="2">
        <v>2778</v>
      </c>
      <c r="Q76" s="2">
        <v>2803</v>
      </c>
      <c r="R76" s="2">
        <v>2856</v>
      </c>
      <c r="S76" s="2">
        <v>3042</v>
      </c>
      <c r="T76" s="2">
        <v>3434</v>
      </c>
      <c r="U76" s="2">
        <v>3872</v>
      </c>
      <c r="V76" s="2">
        <v>4271</v>
      </c>
      <c r="W76" s="2">
        <v>4325</v>
      </c>
      <c r="X76" s="2">
        <v>4353</v>
      </c>
      <c r="Y76" s="2">
        <v>4424</v>
      </c>
      <c r="Z76" s="20">
        <f>Y76-X76</f>
        <v>71</v>
      </c>
      <c r="AA76" s="21">
        <v>4.8099999999999996</v>
      </c>
      <c r="AB76" s="22">
        <f t="shared" si="37"/>
        <v>341.51</v>
      </c>
      <c r="AC76" s="22"/>
      <c r="AD76" s="23">
        <f>C76+AC76-AB76</f>
        <v>2261.9799999999996</v>
      </c>
      <c r="AE76" s="49">
        <v>4591</v>
      </c>
      <c r="AF76" s="36">
        <f t="shared" si="223"/>
        <v>167</v>
      </c>
      <c r="AG76" s="27">
        <v>4.8099999999999996</v>
      </c>
      <c r="AH76" s="37">
        <f t="shared" si="243"/>
        <v>803.27</v>
      </c>
      <c r="AI76" s="53"/>
      <c r="AJ76" s="37">
        <f t="shared" si="253"/>
        <v>1458.7099999999996</v>
      </c>
      <c r="AK76" s="49">
        <v>4756</v>
      </c>
      <c r="AL76" s="36">
        <f t="shared" si="224"/>
        <v>165</v>
      </c>
      <c r="AM76" s="27">
        <v>5.04</v>
      </c>
      <c r="AN76" s="37">
        <f t="shared" si="245"/>
        <v>831.6</v>
      </c>
      <c r="AO76" s="53"/>
      <c r="AP76" s="59">
        <f t="shared" si="254"/>
        <v>627.10999999999956</v>
      </c>
      <c r="AQ76" s="49">
        <v>4817.1000000000004</v>
      </c>
      <c r="AR76" s="36">
        <f t="shared" si="225"/>
        <v>61.100000000000364</v>
      </c>
      <c r="AS76" s="27">
        <v>5.04</v>
      </c>
      <c r="AT76" s="37">
        <f t="shared" si="247"/>
        <v>307.94400000000184</v>
      </c>
      <c r="AU76" s="53"/>
      <c r="AV76" s="110">
        <f t="shared" si="255"/>
        <v>319.16599999999772</v>
      </c>
      <c r="AW76" s="49">
        <v>4843</v>
      </c>
      <c r="AX76" s="36">
        <f t="shared" si="226"/>
        <v>25.899999999999636</v>
      </c>
      <c r="AY76" s="27">
        <v>5.04</v>
      </c>
      <c r="AZ76" s="37">
        <f t="shared" si="315"/>
        <v>130.53599999999815</v>
      </c>
      <c r="BA76" s="53"/>
      <c r="BB76" s="121">
        <f t="shared" si="256"/>
        <v>188.62999999999957</v>
      </c>
      <c r="BC76" s="128">
        <v>5098</v>
      </c>
      <c r="BD76" s="124">
        <f t="shared" si="227"/>
        <v>255</v>
      </c>
      <c r="BE76" s="27">
        <v>5.04</v>
      </c>
      <c r="BF76" s="37">
        <f t="shared" si="316"/>
        <v>1285.2</v>
      </c>
      <c r="BG76" s="53"/>
      <c r="BH76" s="119">
        <f t="shared" si="257"/>
        <v>-1096.5700000000004</v>
      </c>
      <c r="BI76" s="128">
        <v>5422</v>
      </c>
      <c r="BJ76" s="124">
        <f t="shared" si="228"/>
        <v>324</v>
      </c>
      <c r="BK76" s="27">
        <v>5.04</v>
      </c>
      <c r="BL76" s="37">
        <f t="shared" si="317"/>
        <v>1632.96</v>
      </c>
      <c r="BM76" s="53">
        <v>3000</v>
      </c>
      <c r="BN76" s="110">
        <f t="shared" si="283"/>
        <v>270.46999999999957</v>
      </c>
      <c r="BO76" s="128">
        <v>5769</v>
      </c>
      <c r="BP76" s="124">
        <f t="shared" si="229"/>
        <v>347</v>
      </c>
      <c r="BQ76" s="27">
        <v>5.04</v>
      </c>
      <c r="BR76" s="37">
        <f t="shared" si="318"/>
        <v>1748.88</v>
      </c>
      <c r="BS76" s="53">
        <v>5000</v>
      </c>
      <c r="BT76" s="110">
        <f t="shared" si="284"/>
        <v>3521.5899999999992</v>
      </c>
      <c r="BU76" s="128">
        <v>6055</v>
      </c>
      <c r="BV76" s="124">
        <f t="shared" si="230"/>
        <v>286</v>
      </c>
      <c r="BW76" s="27">
        <v>5.04</v>
      </c>
      <c r="BX76" s="37">
        <f t="shared" si="319"/>
        <v>1441.44</v>
      </c>
      <c r="BY76" s="53"/>
      <c r="BZ76" s="110">
        <f t="shared" si="285"/>
        <v>2080.1499999999992</v>
      </c>
      <c r="CA76" s="128">
        <v>6461</v>
      </c>
      <c r="CB76" s="124">
        <f t="shared" si="231"/>
        <v>406</v>
      </c>
      <c r="CC76" s="27">
        <v>5.04</v>
      </c>
      <c r="CD76" s="37">
        <f t="shared" si="320"/>
        <v>2046.24</v>
      </c>
      <c r="CE76" s="53"/>
      <c r="CF76" s="110">
        <f t="shared" si="286"/>
        <v>33.909999999999172</v>
      </c>
      <c r="CG76" s="128">
        <v>6461</v>
      </c>
      <c r="CH76" s="124">
        <f t="shared" si="232"/>
        <v>0</v>
      </c>
      <c r="CI76" s="27">
        <v>5.04</v>
      </c>
      <c r="CJ76" s="37">
        <f t="shared" si="321"/>
        <v>0</v>
      </c>
      <c r="CK76" s="53">
        <v>5000</v>
      </c>
      <c r="CL76" s="110">
        <f t="shared" si="287"/>
        <v>5033.9099999999989</v>
      </c>
      <c r="CM76" s="128">
        <v>6878</v>
      </c>
      <c r="CN76" s="124">
        <f t="shared" si="233"/>
        <v>417</v>
      </c>
      <c r="CO76" s="27">
        <v>5.04</v>
      </c>
      <c r="CP76" s="37">
        <f t="shared" si="322"/>
        <v>2101.6799999999998</v>
      </c>
      <c r="CQ76" s="53"/>
      <c r="CR76" s="110">
        <f t="shared" si="288"/>
        <v>2932.2299999999991</v>
      </c>
      <c r="CS76" s="128">
        <v>6884</v>
      </c>
      <c r="CT76" s="124">
        <f t="shared" si="234"/>
        <v>6</v>
      </c>
      <c r="CU76" s="27">
        <v>5.04</v>
      </c>
      <c r="CV76" s="37">
        <f t="shared" si="323"/>
        <v>30.240000000000002</v>
      </c>
      <c r="CW76" s="53"/>
      <c r="CX76" s="110">
        <f t="shared" si="289"/>
        <v>2901.9899999999993</v>
      </c>
      <c r="CY76" s="128">
        <v>6891</v>
      </c>
      <c r="CZ76" s="124">
        <f t="shared" si="235"/>
        <v>7</v>
      </c>
      <c r="DA76" s="27">
        <v>5.04</v>
      </c>
      <c r="DB76" s="37">
        <f t="shared" si="324"/>
        <v>35.28</v>
      </c>
      <c r="DC76" s="53"/>
      <c r="DD76" s="110">
        <f t="shared" si="290"/>
        <v>2866.7099999999991</v>
      </c>
      <c r="DE76" s="128">
        <v>6891</v>
      </c>
      <c r="DF76" s="124">
        <f t="shared" si="236"/>
        <v>0</v>
      </c>
      <c r="DG76" s="27">
        <v>5.29</v>
      </c>
      <c r="DH76" s="37">
        <f t="shared" si="325"/>
        <v>0</v>
      </c>
      <c r="DI76" s="53"/>
      <c r="DJ76" s="110">
        <f t="shared" si="291"/>
        <v>2866.7099999999991</v>
      </c>
      <c r="DK76" s="128">
        <v>6891</v>
      </c>
      <c r="DL76" s="124">
        <f t="shared" si="237"/>
        <v>0</v>
      </c>
      <c r="DM76" s="27">
        <v>5.29</v>
      </c>
      <c r="DN76" s="37">
        <f t="shared" si="326"/>
        <v>0</v>
      </c>
      <c r="DO76" s="53"/>
      <c r="DP76" s="110">
        <f t="shared" si="292"/>
        <v>2866.7099999999991</v>
      </c>
      <c r="DQ76" s="128">
        <v>6891</v>
      </c>
      <c r="DR76" s="124">
        <f t="shared" si="238"/>
        <v>0</v>
      </c>
      <c r="DS76" s="27">
        <v>5.29</v>
      </c>
      <c r="DT76" s="37">
        <f t="shared" si="327"/>
        <v>0</v>
      </c>
      <c r="DU76" s="53"/>
      <c r="DV76" s="110">
        <f t="shared" si="293"/>
        <v>2866.7099999999991</v>
      </c>
      <c r="DW76" s="128">
        <v>6892</v>
      </c>
      <c r="DX76" s="124">
        <f t="shared" si="239"/>
        <v>1</v>
      </c>
      <c r="DY76" s="27">
        <v>5.29</v>
      </c>
      <c r="DZ76" s="37">
        <f t="shared" si="328"/>
        <v>5.29</v>
      </c>
      <c r="EA76" s="53"/>
      <c r="EB76" s="110">
        <f t="shared" si="294"/>
        <v>2861.4199999999992</v>
      </c>
      <c r="EC76" s="128">
        <v>6892</v>
      </c>
      <c r="ED76" s="124">
        <f t="shared" si="240"/>
        <v>0</v>
      </c>
      <c r="EE76" s="27">
        <v>5.29</v>
      </c>
      <c r="EF76" s="37">
        <f t="shared" si="329"/>
        <v>0</v>
      </c>
      <c r="EG76" s="53"/>
      <c r="EH76" s="110">
        <f t="shared" si="295"/>
        <v>2861.4199999999992</v>
      </c>
      <c r="EI76" s="128">
        <v>6894</v>
      </c>
      <c r="EJ76" s="124">
        <f t="shared" si="241"/>
        <v>2</v>
      </c>
      <c r="EK76" s="27">
        <v>5.29</v>
      </c>
      <c r="EL76" s="37">
        <f t="shared" si="330"/>
        <v>10.58</v>
      </c>
      <c r="EM76" s="53"/>
      <c r="EN76" s="110">
        <f t="shared" si="296"/>
        <v>2850.8399999999992</v>
      </c>
      <c r="EO76" s="128">
        <v>6894</v>
      </c>
      <c r="EP76" s="124">
        <f t="shared" si="297"/>
        <v>0</v>
      </c>
      <c r="EQ76" s="27">
        <v>5.38</v>
      </c>
      <c r="ER76" s="37">
        <f t="shared" si="331"/>
        <v>0</v>
      </c>
      <c r="ES76" s="53"/>
      <c r="ET76" s="110">
        <f t="shared" si="298"/>
        <v>2850.8399999999992</v>
      </c>
      <c r="EU76" s="128">
        <v>6894</v>
      </c>
      <c r="EV76" s="124">
        <f t="shared" si="299"/>
        <v>0</v>
      </c>
      <c r="EW76" s="27">
        <v>5.38</v>
      </c>
      <c r="EX76" s="37">
        <f t="shared" si="332"/>
        <v>0</v>
      </c>
      <c r="EY76" s="53"/>
      <c r="EZ76" s="110">
        <f t="shared" si="300"/>
        <v>2850.8399999999992</v>
      </c>
      <c r="FA76" s="128">
        <v>6894</v>
      </c>
      <c r="FB76" s="124">
        <f t="shared" si="301"/>
        <v>0</v>
      </c>
      <c r="FC76" s="27">
        <v>5.38</v>
      </c>
      <c r="FD76" s="37">
        <f t="shared" si="333"/>
        <v>0</v>
      </c>
      <c r="FE76" s="53"/>
      <c r="FF76" s="110">
        <f t="shared" si="302"/>
        <v>2850.8399999999992</v>
      </c>
      <c r="FG76" s="128">
        <v>6895</v>
      </c>
      <c r="FH76" s="124">
        <f t="shared" si="303"/>
        <v>1</v>
      </c>
      <c r="FI76" s="27">
        <v>5.38</v>
      </c>
      <c r="FJ76" s="37">
        <f t="shared" si="334"/>
        <v>5.38</v>
      </c>
      <c r="FK76" s="53"/>
      <c r="FL76" s="110">
        <f t="shared" si="304"/>
        <v>2845.4599999999991</v>
      </c>
      <c r="FM76" s="128">
        <v>6895</v>
      </c>
      <c r="FN76" s="124">
        <f t="shared" si="305"/>
        <v>0</v>
      </c>
      <c r="FO76" s="27">
        <v>5.38</v>
      </c>
      <c r="FP76" s="37">
        <f t="shared" si="335"/>
        <v>0</v>
      </c>
      <c r="FQ76" s="53"/>
      <c r="FR76" s="110">
        <f t="shared" si="306"/>
        <v>2845.4599999999991</v>
      </c>
      <c r="FS76" s="128">
        <v>6897</v>
      </c>
      <c r="FT76" s="124">
        <f t="shared" si="307"/>
        <v>2</v>
      </c>
      <c r="FU76" s="27">
        <v>5.38</v>
      </c>
      <c r="FV76" s="37">
        <f t="shared" si="336"/>
        <v>10.76</v>
      </c>
      <c r="FW76" s="53"/>
      <c r="FX76" s="110">
        <f t="shared" si="308"/>
        <v>2834.6999999999989</v>
      </c>
      <c r="FY76" s="128">
        <v>6949</v>
      </c>
      <c r="FZ76" s="124">
        <f t="shared" si="309"/>
        <v>52</v>
      </c>
      <c r="GA76" s="27">
        <v>5.56</v>
      </c>
      <c r="GB76" s="37">
        <f t="shared" si="337"/>
        <v>289.12</v>
      </c>
      <c r="GC76" s="53"/>
      <c r="GD76" s="110">
        <f t="shared" si="310"/>
        <v>2545.579999999999</v>
      </c>
      <c r="GE76" s="128">
        <v>6977</v>
      </c>
      <c r="GF76" s="124">
        <f t="shared" si="311"/>
        <v>28</v>
      </c>
      <c r="GG76" s="27">
        <v>5.56</v>
      </c>
      <c r="GH76" s="37">
        <f t="shared" si="338"/>
        <v>155.67999999999998</v>
      </c>
      <c r="GI76" s="53"/>
      <c r="GJ76" s="110">
        <f t="shared" si="312"/>
        <v>2389.8999999999992</v>
      </c>
      <c r="GK76" s="128">
        <v>6980</v>
      </c>
      <c r="GL76" s="124">
        <f t="shared" si="214"/>
        <v>3</v>
      </c>
      <c r="GM76" s="27">
        <v>5.56</v>
      </c>
      <c r="GN76" s="37">
        <f t="shared" si="339"/>
        <v>16.68</v>
      </c>
      <c r="GO76" s="53"/>
      <c r="GP76" s="110">
        <f t="shared" si="313"/>
        <v>2373.2199999999993</v>
      </c>
      <c r="GQ76" s="128">
        <v>6981</v>
      </c>
      <c r="GR76" s="124">
        <f t="shared" si="215"/>
        <v>1</v>
      </c>
      <c r="GS76" s="27">
        <v>5.56</v>
      </c>
      <c r="GT76" s="37">
        <f t="shared" si="340"/>
        <v>5.56</v>
      </c>
      <c r="GU76" s="53"/>
      <c r="GV76" s="110">
        <f t="shared" si="314"/>
        <v>2367.6599999999994</v>
      </c>
    </row>
    <row r="77" spans="1:204" ht="15.6" customHeight="1" x14ac:dyDescent="0.25">
      <c r="A77" s="96" t="s">
        <v>99</v>
      </c>
      <c r="B77" s="6">
        <v>111</v>
      </c>
      <c r="C77" s="23">
        <v>661.17</v>
      </c>
      <c r="D77" s="2"/>
      <c r="E77" s="2">
        <v>3</v>
      </c>
      <c r="F77" s="2">
        <v>119</v>
      </c>
      <c r="G77" s="2">
        <v>119</v>
      </c>
      <c r="H77" s="2">
        <v>119</v>
      </c>
      <c r="I77" s="2">
        <v>120</v>
      </c>
      <c r="J77" s="2">
        <v>120</v>
      </c>
      <c r="K77" s="2">
        <v>120</v>
      </c>
      <c r="L77" s="2">
        <v>157</v>
      </c>
      <c r="M77" s="2">
        <v>453</v>
      </c>
      <c r="N77" s="2">
        <v>218</v>
      </c>
      <c r="O77" s="2">
        <v>226</v>
      </c>
      <c r="P77" s="2">
        <v>227</v>
      </c>
      <c r="Q77" s="2">
        <v>230</v>
      </c>
      <c r="R77" s="2">
        <v>230</v>
      </c>
      <c r="S77" s="2">
        <v>236</v>
      </c>
      <c r="T77" s="2">
        <v>236</v>
      </c>
      <c r="U77" s="2">
        <v>236</v>
      </c>
      <c r="V77" s="2">
        <v>236</v>
      </c>
      <c r="W77" s="2">
        <v>236</v>
      </c>
      <c r="X77" s="2">
        <v>249</v>
      </c>
      <c r="Y77" s="2">
        <v>370</v>
      </c>
      <c r="Z77" s="20">
        <f>Y77-X77</f>
        <v>121</v>
      </c>
      <c r="AA77" s="21">
        <v>4.8099999999999996</v>
      </c>
      <c r="AB77" s="22">
        <f t="shared" si="37"/>
        <v>582.01</v>
      </c>
      <c r="AC77" s="22"/>
      <c r="AD77" s="23">
        <f>C77+AC77-AB77</f>
        <v>79.159999999999968</v>
      </c>
      <c r="AE77" s="49">
        <v>372</v>
      </c>
      <c r="AF77" s="36">
        <f t="shared" si="223"/>
        <v>2</v>
      </c>
      <c r="AG77" s="27">
        <v>4.8099999999999996</v>
      </c>
      <c r="AH77" s="37">
        <f t="shared" si="243"/>
        <v>9.6199999999999992</v>
      </c>
      <c r="AI77" s="53">
        <v>500</v>
      </c>
      <c r="AJ77" s="37">
        <f t="shared" si="253"/>
        <v>569.54</v>
      </c>
      <c r="AK77" s="49">
        <v>375</v>
      </c>
      <c r="AL77" s="36">
        <f t="shared" si="224"/>
        <v>3</v>
      </c>
      <c r="AM77" s="27">
        <v>5.04</v>
      </c>
      <c r="AN77" s="37">
        <f t="shared" si="245"/>
        <v>15.120000000000001</v>
      </c>
      <c r="AO77" s="53"/>
      <c r="AP77" s="59">
        <f t="shared" si="254"/>
        <v>554.41999999999996</v>
      </c>
      <c r="AQ77" s="49">
        <v>384.96</v>
      </c>
      <c r="AR77" s="36">
        <f t="shared" si="225"/>
        <v>9.9599999999999795</v>
      </c>
      <c r="AS77" s="27">
        <v>5.04</v>
      </c>
      <c r="AT77" s="37">
        <f t="shared" si="247"/>
        <v>50.1983999999999</v>
      </c>
      <c r="AU77" s="53">
        <v>500</v>
      </c>
      <c r="AV77" s="110">
        <f t="shared" si="255"/>
        <v>1004.2216000000001</v>
      </c>
      <c r="AW77" s="49">
        <v>387</v>
      </c>
      <c r="AX77" s="36">
        <f t="shared" si="226"/>
        <v>2.0400000000000205</v>
      </c>
      <c r="AY77" s="27">
        <v>5.04</v>
      </c>
      <c r="AZ77" s="37">
        <f t="shared" si="315"/>
        <v>10.281600000000104</v>
      </c>
      <c r="BA77" s="53"/>
      <c r="BB77" s="121">
        <f t="shared" si="256"/>
        <v>993.93999999999994</v>
      </c>
      <c r="BC77" s="128">
        <v>387</v>
      </c>
      <c r="BD77" s="124">
        <f t="shared" si="227"/>
        <v>0</v>
      </c>
      <c r="BE77" s="27">
        <v>5.04</v>
      </c>
      <c r="BF77" s="37">
        <f t="shared" si="316"/>
        <v>0</v>
      </c>
      <c r="BG77" s="53"/>
      <c r="BH77" s="121">
        <f t="shared" si="257"/>
        <v>993.93999999999994</v>
      </c>
      <c r="BI77" s="128">
        <v>387</v>
      </c>
      <c r="BJ77" s="124">
        <f t="shared" si="228"/>
        <v>0</v>
      </c>
      <c r="BK77" s="27">
        <v>5.04</v>
      </c>
      <c r="BL77" s="37">
        <f t="shared" si="317"/>
        <v>0</v>
      </c>
      <c r="BM77" s="53"/>
      <c r="BN77" s="110">
        <f t="shared" si="283"/>
        <v>993.93999999999994</v>
      </c>
      <c r="BO77" s="128">
        <v>387</v>
      </c>
      <c r="BP77" s="124">
        <f t="shared" si="229"/>
        <v>0</v>
      </c>
      <c r="BQ77" s="27">
        <v>5.04</v>
      </c>
      <c r="BR77" s="37">
        <f t="shared" si="318"/>
        <v>0</v>
      </c>
      <c r="BS77" s="53"/>
      <c r="BT77" s="110">
        <f t="shared" si="284"/>
        <v>993.93999999999994</v>
      </c>
      <c r="BU77" s="128">
        <v>387</v>
      </c>
      <c r="BV77" s="124">
        <f t="shared" si="230"/>
        <v>0</v>
      </c>
      <c r="BW77" s="27">
        <v>5.04</v>
      </c>
      <c r="BX77" s="37">
        <f t="shared" si="319"/>
        <v>0</v>
      </c>
      <c r="BY77" s="53"/>
      <c r="BZ77" s="110">
        <f t="shared" si="285"/>
        <v>993.93999999999994</v>
      </c>
      <c r="CA77" s="128">
        <v>387</v>
      </c>
      <c r="CB77" s="124">
        <f t="shared" si="231"/>
        <v>0</v>
      </c>
      <c r="CC77" s="27">
        <v>5.04</v>
      </c>
      <c r="CD77" s="37">
        <f t="shared" si="320"/>
        <v>0</v>
      </c>
      <c r="CE77" s="53"/>
      <c r="CF77" s="110">
        <f t="shared" si="286"/>
        <v>993.93999999999994</v>
      </c>
      <c r="CG77" s="128">
        <v>387</v>
      </c>
      <c r="CH77" s="124">
        <f t="shared" si="232"/>
        <v>0</v>
      </c>
      <c r="CI77" s="27">
        <v>5.04</v>
      </c>
      <c r="CJ77" s="37">
        <f t="shared" si="321"/>
        <v>0</v>
      </c>
      <c r="CK77" s="53"/>
      <c r="CL77" s="110">
        <f t="shared" si="287"/>
        <v>993.93999999999994</v>
      </c>
      <c r="CM77" s="128">
        <v>387</v>
      </c>
      <c r="CN77" s="124">
        <f t="shared" si="233"/>
        <v>0</v>
      </c>
      <c r="CO77" s="27">
        <v>5.04</v>
      </c>
      <c r="CP77" s="37">
        <f t="shared" si="322"/>
        <v>0</v>
      </c>
      <c r="CQ77" s="53"/>
      <c r="CR77" s="110">
        <f t="shared" si="288"/>
        <v>993.93999999999994</v>
      </c>
      <c r="CS77" s="128">
        <v>393</v>
      </c>
      <c r="CT77" s="124">
        <f t="shared" si="234"/>
        <v>6</v>
      </c>
      <c r="CU77" s="27">
        <v>5.04</v>
      </c>
      <c r="CV77" s="37">
        <f t="shared" si="323"/>
        <v>30.240000000000002</v>
      </c>
      <c r="CW77" s="53"/>
      <c r="CX77" s="110">
        <f t="shared" si="289"/>
        <v>963.69999999999993</v>
      </c>
      <c r="CY77" s="128">
        <v>451</v>
      </c>
      <c r="CZ77" s="124">
        <f t="shared" si="235"/>
        <v>58</v>
      </c>
      <c r="DA77" s="27">
        <v>5.04</v>
      </c>
      <c r="DB77" s="37">
        <f t="shared" si="324"/>
        <v>292.32</v>
      </c>
      <c r="DC77" s="53"/>
      <c r="DD77" s="110">
        <f t="shared" si="290"/>
        <v>671.37999999999988</v>
      </c>
      <c r="DE77" s="128">
        <v>462</v>
      </c>
      <c r="DF77" s="124">
        <f t="shared" si="236"/>
        <v>11</v>
      </c>
      <c r="DG77" s="27">
        <v>5.29</v>
      </c>
      <c r="DH77" s="37">
        <f t="shared" si="325"/>
        <v>58.19</v>
      </c>
      <c r="DI77" s="53">
        <v>25</v>
      </c>
      <c r="DJ77" s="110">
        <f t="shared" si="291"/>
        <v>638.18999999999983</v>
      </c>
      <c r="DK77" s="128">
        <v>472</v>
      </c>
      <c r="DL77" s="124">
        <f t="shared" si="237"/>
        <v>10</v>
      </c>
      <c r="DM77" s="27">
        <v>5.29</v>
      </c>
      <c r="DN77" s="37">
        <f t="shared" si="326"/>
        <v>52.9</v>
      </c>
      <c r="DO77" s="53"/>
      <c r="DP77" s="110">
        <f t="shared" si="292"/>
        <v>585.28999999999985</v>
      </c>
      <c r="DQ77" s="128">
        <v>542</v>
      </c>
      <c r="DR77" s="124">
        <f t="shared" si="238"/>
        <v>70</v>
      </c>
      <c r="DS77" s="27">
        <v>5.29</v>
      </c>
      <c r="DT77" s="37">
        <f t="shared" si="327"/>
        <v>370.3</v>
      </c>
      <c r="DU77" s="53"/>
      <c r="DV77" s="110">
        <f t="shared" si="293"/>
        <v>214.98999999999984</v>
      </c>
      <c r="DW77" s="128">
        <v>812</v>
      </c>
      <c r="DX77" s="124">
        <f t="shared" si="239"/>
        <v>270</v>
      </c>
      <c r="DY77" s="27">
        <v>5.29</v>
      </c>
      <c r="DZ77" s="37">
        <f t="shared" si="328"/>
        <v>1428.3</v>
      </c>
      <c r="EA77" s="53"/>
      <c r="EB77" s="57">
        <f t="shared" si="294"/>
        <v>-1213.3100000000002</v>
      </c>
      <c r="EC77" s="128">
        <v>812</v>
      </c>
      <c r="ED77" s="124">
        <f t="shared" si="240"/>
        <v>0</v>
      </c>
      <c r="EE77" s="27">
        <v>5.29</v>
      </c>
      <c r="EF77" s="37">
        <f t="shared" si="329"/>
        <v>0</v>
      </c>
      <c r="EG77" s="53"/>
      <c r="EH77" s="57">
        <f t="shared" si="295"/>
        <v>-1213.3100000000002</v>
      </c>
      <c r="EI77" s="128">
        <v>812</v>
      </c>
      <c r="EJ77" s="124">
        <f t="shared" si="241"/>
        <v>0</v>
      </c>
      <c r="EK77" s="27">
        <v>5.29</v>
      </c>
      <c r="EL77" s="37">
        <f t="shared" si="330"/>
        <v>0</v>
      </c>
      <c r="EM77" s="53"/>
      <c r="EN77" s="57">
        <f t="shared" si="296"/>
        <v>-1213.3100000000002</v>
      </c>
      <c r="EO77" s="128">
        <v>812</v>
      </c>
      <c r="EP77" s="124">
        <f t="shared" si="297"/>
        <v>0</v>
      </c>
      <c r="EQ77" s="27">
        <v>5.38</v>
      </c>
      <c r="ER77" s="37">
        <f t="shared" si="331"/>
        <v>0</v>
      </c>
      <c r="ES77" s="53"/>
      <c r="ET77" s="57">
        <f t="shared" si="298"/>
        <v>-1213.3100000000002</v>
      </c>
      <c r="EU77" s="128">
        <v>812</v>
      </c>
      <c r="EV77" s="124">
        <f t="shared" si="299"/>
        <v>0</v>
      </c>
      <c r="EW77" s="27">
        <v>5.38</v>
      </c>
      <c r="EX77" s="37">
        <f t="shared" si="332"/>
        <v>0</v>
      </c>
      <c r="EY77" s="53"/>
      <c r="EZ77" s="57">
        <f t="shared" si="300"/>
        <v>-1213.3100000000002</v>
      </c>
      <c r="FA77" s="128">
        <v>812</v>
      </c>
      <c r="FB77" s="124">
        <f t="shared" si="301"/>
        <v>0</v>
      </c>
      <c r="FC77" s="27">
        <v>5.38</v>
      </c>
      <c r="FD77" s="37">
        <f t="shared" si="333"/>
        <v>0</v>
      </c>
      <c r="FE77" s="53"/>
      <c r="FF77" s="57">
        <f t="shared" si="302"/>
        <v>-1213.3100000000002</v>
      </c>
      <c r="FG77" s="128">
        <v>817</v>
      </c>
      <c r="FH77" s="124">
        <f t="shared" si="303"/>
        <v>5</v>
      </c>
      <c r="FI77" s="27">
        <v>5.38</v>
      </c>
      <c r="FJ77" s="37">
        <f t="shared" si="334"/>
        <v>26.9</v>
      </c>
      <c r="FK77" s="53"/>
      <c r="FL77" s="57">
        <f t="shared" si="304"/>
        <v>-1240.2100000000003</v>
      </c>
      <c r="FM77" s="128">
        <v>822</v>
      </c>
      <c r="FN77" s="124">
        <f t="shared" si="305"/>
        <v>5</v>
      </c>
      <c r="FO77" s="27">
        <v>5.38</v>
      </c>
      <c r="FP77" s="37">
        <f t="shared" si="335"/>
        <v>26.9</v>
      </c>
      <c r="FQ77" s="53">
        <v>2000</v>
      </c>
      <c r="FR77" s="110">
        <f t="shared" si="306"/>
        <v>732.88999999999965</v>
      </c>
      <c r="FS77" s="128">
        <v>832</v>
      </c>
      <c r="FT77" s="124">
        <f t="shared" si="307"/>
        <v>10</v>
      </c>
      <c r="FU77" s="27">
        <v>5.38</v>
      </c>
      <c r="FV77" s="37">
        <f t="shared" si="336"/>
        <v>53.8</v>
      </c>
      <c r="FW77" s="53"/>
      <c r="FX77" s="110">
        <f t="shared" si="308"/>
        <v>679.08999999999969</v>
      </c>
      <c r="FY77" s="128">
        <v>1010</v>
      </c>
      <c r="FZ77" s="124">
        <f t="shared" si="309"/>
        <v>178</v>
      </c>
      <c r="GA77" s="27">
        <v>5.56</v>
      </c>
      <c r="GB77" s="37">
        <f t="shared" si="337"/>
        <v>989.68</v>
      </c>
      <c r="GC77" s="53"/>
      <c r="GD77" s="58">
        <f t="shared" si="310"/>
        <v>-310.59000000000026</v>
      </c>
      <c r="GE77" s="128">
        <v>1170</v>
      </c>
      <c r="GF77" s="124">
        <f t="shared" si="311"/>
        <v>160</v>
      </c>
      <c r="GG77" s="27">
        <v>5.56</v>
      </c>
      <c r="GH77" s="37">
        <f t="shared" si="338"/>
        <v>889.59999999999991</v>
      </c>
      <c r="GI77" s="53">
        <v>500</v>
      </c>
      <c r="GJ77" s="58">
        <f t="shared" si="312"/>
        <v>-700.19000000000017</v>
      </c>
      <c r="GK77" s="128">
        <v>1201</v>
      </c>
      <c r="GL77" s="124">
        <f t="shared" si="214"/>
        <v>31</v>
      </c>
      <c r="GM77" s="27">
        <v>5.56</v>
      </c>
      <c r="GN77" s="37">
        <f t="shared" si="339"/>
        <v>172.35999999999999</v>
      </c>
      <c r="GO77" s="53"/>
      <c r="GP77" s="58">
        <f t="shared" si="313"/>
        <v>-872.55000000000018</v>
      </c>
      <c r="GQ77" s="128">
        <v>1247</v>
      </c>
      <c r="GR77" s="124">
        <f t="shared" si="215"/>
        <v>46</v>
      </c>
      <c r="GS77" s="27">
        <v>5.56</v>
      </c>
      <c r="GT77" s="37">
        <f t="shared" si="340"/>
        <v>255.76</v>
      </c>
      <c r="GU77" s="53">
        <v>1500</v>
      </c>
      <c r="GV77" s="110">
        <f t="shared" si="314"/>
        <v>371.68999999999983</v>
      </c>
    </row>
    <row r="78" spans="1:204" ht="15.6" customHeight="1" x14ac:dyDescent="0.25">
      <c r="A78" s="224" t="s">
        <v>209</v>
      </c>
      <c r="B78" s="28">
        <v>112</v>
      </c>
      <c r="C78" s="8"/>
      <c r="D78" s="9"/>
      <c r="E78" s="10"/>
      <c r="F78" s="10"/>
      <c r="G78" s="10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8"/>
      <c r="Y78" s="8"/>
      <c r="Z78" s="9"/>
      <c r="AA78" s="9"/>
      <c r="AB78" s="8"/>
      <c r="AC78" s="14"/>
      <c r="AD78" s="8"/>
      <c r="AE78" s="49"/>
      <c r="AF78" s="36">
        <f t="shared" si="223"/>
        <v>0</v>
      </c>
      <c r="AG78" s="27">
        <v>4.8099999999999996</v>
      </c>
      <c r="AH78" s="37">
        <f t="shared" si="243"/>
        <v>0</v>
      </c>
      <c r="AI78" s="53"/>
      <c r="AJ78" s="37">
        <f t="shared" si="253"/>
        <v>0</v>
      </c>
      <c r="AK78" s="49"/>
      <c r="AL78" s="36">
        <f t="shared" si="224"/>
        <v>0</v>
      </c>
      <c r="AM78" s="27">
        <v>5.04</v>
      </c>
      <c r="AN78" s="37">
        <f t="shared" si="245"/>
        <v>0</v>
      </c>
      <c r="AO78" s="53"/>
      <c r="AP78" s="59">
        <f t="shared" si="254"/>
        <v>0</v>
      </c>
      <c r="AQ78" s="49"/>
      <c r="AR78" s="36">
        <f t="shared" si="225"/>
        <v>0</v>
      </c>
      <c r="AS78" s="27">
        <v>5.04</v>
      </c>
      <c r="AT78" s="37">
        <f t="shared" si="247"/>
        <v>0</v>
      </c>
      <c r="AU78" s="53"/>
      <c r="AV78" s="59">
        <f t="shared" si="255"/>
        <v>0</v>
      </c>
      <c r="AW78" s="49"/>
      <c r="AX78" s="36">
        <f t="shared" si="226"/>
        <v>0</v>
      </c>
      <c r="AY78" s="27">
        <v>5.04</v>
      </c>
      <c r="AZ78" s="37">
        <f t="shared" si="315"/>
        <v>0</v>
      </c>
      <c r="BA78" s="53"/>
      <c r="BB78" s="121">
        <f t="shared" si="256"/>
        <v>0</v>
      </c>
      <c r="BC78" s="128"/>
      <c r="BD78" s="124">
        <f t="shared" si="227"/>
        <v>0</v>
      </c>
      <c r="BE78" s="27">
        <v>5.04</v>
      </c>
      <c r="BF78" s="37">
        <f t="shared" si="316"/>
        <v>0</v>
      </c>
      <c r="BG78" s="53"/>
      <c r="BH78" s="121">
        <f t="shared" si="257"/>
        <v>0</v>
      </c>
      <c r="BI78" s="128"/>
      <c r="BJ78" s="124">
        <f t="shared" si="228"/>
        <v>0</v>
      </c>
      <c r="BK78" s="27">
        <v>5.04</v>
      </c>
      <c r="BL78" s="37">
        <f t="shared" si="317"/>
        <v>0</v>
      </c>
      <c r="BM78" s="53"/>
      <c r="BN78" s="110">
        <f t="shared" si="283"/>
        <v>0</v>
      </c>
      <c r="BO78" s="128"/>
      <c r="BP78" s="124">
        <f t="shared" si="229"/>
        <v>0</v>
      </c>
      <c r="BQ78" s="27">
        <v>5.04</v>
      </c>
      <c r="BR78" s="37">
        <f t="shared" si="318"/>
        <v>0</v>
      </c>
      <c r="BS78" s="53"/>
      <c r="BT78" s="110">
        <f t="shared" si="284"/>
        <v>0</v>
      </c>
      <c r="BU78" s="128"/>
      <c r="BV78" s="124">
        <f t="shared" si="230"/>
        <v>0</v>
      </c>
      <c r="BW78" s="27">
        <v>5.04</v>
      </c>
      <c r="BX78" s="37">
        <f t="shared" si="319"/>
        <v>0</v>
      </c>
      <c r="BY78" s="53"/>
      <c r="BZ78" s="110">
        <f t="shared" si="285"/>
        <v>0</v>
      </c>
      <c r="CA78" s="128"/>
      <c r="CB78" s="124">
        <f t="shared" si="231"/>
        <v>0</v>
      </c>
      <c r="CC78" s="27">
        <v>5.04</v>
      </c>
      <c r="CD78" s="37">
        <f t="shared" si="320"/>
        <v>0</v>
      </c>
      <c r="CE78" s="53"/>
      <c r="CF78" s="110">
        <f t="shared" si="286"/>
        <v>0</v>
      </c>
      <c r="CG78" s="128"/>
      <c r="CH78" s="124">
        <f t="shared" si="232"/>
        <v>0</v>
      </c>
      <c r="CI78" s="27">
        <v>5.04</v>
      </c>
      <c r="CJ78" s="37">
        <f t="shared" si="321"/>
        <v>0</v>
      </c>
      <c r="CK78" s="53"/>
      <c r="CL78" s="110">
        <f t="shared" si="287"/>
        <v>0</v>
      </c>
      <c r="CM78" s="128"/>
      <c r="CN78" s="124">
        <f t="shared" si="233"/>
        <v>0</v>
      </c>
      <c r="CO78" s="27">
        <v>5.04</v>
      </c>
      <c r="CP78" s="37">
        <f t="shared" si="322"/>
        <v>0</v>
      </c>
      <c r="CQ78" s="53"/>
      <c r="CR78" s="110">
        <f t="shared" si="288"/>
        <v>0</v>
      </c>
      <c r="CS78" s="128"/>
      <c r="CT78" s="124">
        <f t="shared" si="234"/>
        <v>0</v>
      </c>
      <c r="CU78" s="27">
        <v>5.04</v>
      </c>
      <c r="CV78" s="37">
        <f t="shared" si="323"/>
        <v>0</v>
      </c>
      <c r="CW78" s="53"/>
      <c r="CX78" s="110">
        <f t="shared" si="289"/>
        <v>0</v>
      </c>
      <c r="CY78" s="128"/>
      <c r="CZ78" s="124">
        <f t="shared" si="235"/>
        <v>0</v>
      </c>
      <c r="DA78" s="27">
        <v>5.04</v>
      </c>
      <c r="DB78" s="37">
        <f t="shared" si="324"/>
        <v>0</v>
      </c>
      <c r="DC78" s="53"/>
      <c r="DD78" s="110">
        <f t="shared" si="290"/>
        <v>0</v>
      </c>
      <c r="DE78" s="128"/>
      <c r="DF78" s="124">
        <f t="shared" si="236"/>
        <v>0</v>
      </c>
      <c r="DG78" s="27">
        <v>5.29</v>
      </c>
      <c r="DH78" s="37">
        <f t="shared" si="325"/>
        <v>0</v>
      </c>
      <c r="DI78" s="53"/>
      <c r="DJ78" s="110">
        <f t="shared" si="291"/>
        <v>0</v>
      </c>
      <c r="DK78" s="128"/>
      <c r="DL78" s="124">
        <f t="shared" si="237"/>
        <v>0</v>
      </c>
      <c r="DM78" s="27">
        <v>5.29</v>
      </c>
      <c r="DN78" s="37">
        <f t="shared" si="326"/>
        <v>0</v>
      </c>
      <c r="DO78" s="53"/>
      <c r="DP78" s="110">
        <f t="shared" si="292"/>
        <v>0</v>
      </c>
      <c r="DQ78" s="128"/>
      <c r="DR78" s="124">
        <f t="shared" si="238"/>
        <v>0</v>
      </c>
      <c r="DS78" s="27">
        <v>5.29</v>
      </c>
      <c r="DT78" s="37">
        <f t="shared" si="327"/>
        <v>0</v>
      </c>
      <c r="DU78" s="53"/>
      <c r="DV78" s="110">
        <f t="shared" si="293"/>
        <v>0</v>
      </c>
      <c r="DW78" s="128"/>
      <c r="DX78" s="124">
        <f t="shared" si="239"/>
        <v>0</v>
      </c>
      <c r="DY78" s="27">
        <v>5.29</v>
      </c>
      <c r="DZ78" s="37">
        <f t="shared" si="328"/>
        <v>0</v>
      </c>
      <c r="EA78" s="53"/>
      <c r="EB78" s="110">
        <f t="shared" si="294"/>
        <v>0</v>
      </c>
      <c r="EC78" s="128"/>
      <c r="ED78" s="124">
        <f t="shared" si="240"/>
        <v>0</v>
      </c>
      <c r="EE78" s="27">
        <v>5.29</v>
      </c>
      <c r="EF78" s="37">
        <f t="shared" si="329"/>
        <v>0</v>
      </c>
      <c r="EG78" s="53"/>
      <c r="EH78" s="110">
        <f t="shared" si="295"/>
        <v>0</v>
      </c>
      <c r="EI78" s="128"/>
      <c r="EJ78" s="124">
        <f t="shared" si="241"/>
        <v>0</v>
      </c>
      <c r="EK78" s="27">
        <v>5.29</v>
      </c>
      <c r="EL78" s="37">
        <f t="shared" si="330"/>
        <v>0</v>
      </c>
      <c r="EM78" s="53"/>
      <c r="EN78" s="110">
        <f t="shared" si="296"/>
        <v>0</v>
      </c>
      <c r="EO78" s="128"/>
      <c r="EP78" s="124">
        <f t="shared" si="297"/>
        <v>0</v>
      </c>
      <c r="EQ78" s="27">
        <v>5.38</v>
      </c>
      <c r="ER78" s="37">
        <f t="shared" si="331"/>
        <v>0</v>
      </c>
      <c r="ES78" s="53"/>
      <c r="ET78" s="110">
        <f t="shared" si="298"/>
        <v>0</v>
      </c>
      <c r="EU78" s="128"/>
      <c r="EV78" s="124">
        <f t="shared" si="299"/>
        <v>0</v>
      </c>
      <c r="EW78" s="27">
        <v>5.38</v>
      </c>
      <c r="EX78" s="37">
        <f t="shared" si="332"/>
        <v>0</v>
      </c>
      <c r="EY78" s="53"/>
      <c r="EZ78" s="110">
        <f t="shared" si="300"/>
        <v>0</v>
      </c>
      <c r="FA78" s="128"/>
      <c r="FB78" s="124">
        <f t="shared" si="301"/>
        <v>0</v>
      </c>
      <c r="FC78" s="27">
        <v>5.38</v>
      </c>
      <c r="FD78" s="37">
        <f t="shared" si="333"/>
        <v>0</v>
      </c>
      <c r="FE78" s="53"/>
      <c r="FF78" s="110">
        <f t="shared" si="302"/>
        <v>0</v>
      </c>
      <c r="FG78" s="128"/>
      <c r="FH78" s="124">
        <f t="shared" si="303"/>
        <v>0</v>
      </c>
      <c r="FI78" s="27">
        <v>5.38</v>
      </c>
      <c r="FJ78" s="37">
        <f t="shared" si="334"/>
        <v>0</v>
      </c>
      <c r="FK78" s="53"/>
      <c r="FL78" s="110">
        <f t="shared" si="304"/>
        <v>0</v>
      </c>
      <c r="FM78" s="128"/>
      <c r="FN78" s="124">
        <f t="shared" si="305"/>
        <v>0</v>
      </c>
      <c r="FO78" s="27">
        <v>5.38</v>
      </c>
      <c r="FP78" s="37">
        <f t="shared" si="335"/>
        <v>0</v>
      </c>
      <c r="FQ78" s="53"/>
      <c r="FR78" s="110">
        <f t="shared" si="306"/>
        <v>0</v>
      </c>
      <c r="FS78" s="128"/>
      <c r="FT78" s="124">
        <f t="shared" si="307"/>
        <v>0</v>
      </c>
      <c r="FU78" s="27">
        <v>5.38</v>
      </c>
      <c r="FV78" s="37">
        <f t="shared" si="336"/>
        <v>0</v>
      </c>
      <c r="FW78" s="53"/>
      <c r="FX78" s="110">
        <f t="shared" si="308"/>
        <v>0</v>
      </c>
      <c r="FY78" s="128"/>
      <c r="FZ78" s="124">
        <f t="shared" si="309"/>
        <v>0</v>
      </c>
      <c r="GA78" s="27">
        <v>5.56</v>
      </c>
      <c r="GB78" s="37">
        <f t="shared" si="337"/>
        <v>0</v>
      </c>
      <c r="GC78" s="53"/>
      <c r="GD78" s="110">
        <f t="shared" si="310"/>
        <v>0</v>
      </c>
      <c r="GE78" s="128"/>
      <c r="GF78" s="124">
        <f t="shared" si="311"/>
        <v>0</v>
      </c>
      <c r="GG78" s="27">
        <v>5.56</v>
      </c>
      <c r="GH78" s="37">
        <f t="shared" si="338"/>
        <v>0</v>
      </c>
      <c r="GI78" s="53"/>
      <c r="GJ78" s="110">
        <f t="shared" si="312"/>
        <v>0</v>
      </c>
      <c r="GK78" s="128">
        <v>1</v>
      </c>
      <c r="GL78" s="124">
        <f t="shared" si="214"/>
        <v>1</v>
      </c>
      <c r="GM78" s="27">
        <v>5.56</v>
      </c>
      <c r="GN78" s="37">
        <f t="shared" si="339"/>
        <v>5.56</v>
      </c>
      <c r="GO78" s="53"/>
      <c r="GP78" s="58">
        <f t="shared" si="313"/>
        <v>-5.56</v>
      </c>
      <c r="GQ78" s="128">
        <v>1</v>
      </c>
      <c r="GR78" s="124">
        <f t="shared" si="215"/>
        <v>0</v>
      </c>
      <c r="GS78" s="27">
        <v>5.56</v>
      </c>
      <c r="GT78" s="37">
        <f t="shared" si="340"/>
        <v>0</v>
      </c>
      <c r="GU78" s="53"/>
      <c r="GV78" s="58">
        <f t="shared" si="314"/>
        <v>-5.56</v>
      </c>
    </row>
    <row r="79" spans="1:204" ht="15.6" customHeight="1" x14ac:dyDescent="0.25">
      <c r="A79" s="223" t="s">
        <v>208</v>
      </c>
      <c r="B79" s="28">
        <v>113</v>
      </c>
      <c r="C79" s="8"/>
      <c r="D79" s="9"/>
      <c r="E79" s="10"/>
      <c r="F79" s="10"/>
      <c r="G79" s="10"/>
      <c r="H79" s="15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8"/>
      <c r="Y79" s="8"/>
      <c r="Z79" s="9"/>
      <c r="AA79" s="9"/>
      <c r="AB79" s="8"/>
      <c r="AC79" s="14"/>
      <c r="AD79" s="8"/>
      <c r="AE79" s="49"/>
      <c r="AF79" s="36">
        <f t="shared" si="223"/>
        <v>0</v>
      </c>
      <c r="AG79" s="27">
        <v>4.8099999999999996</v>
      </c>
      <c r="AH79" s="37">
        <f t="shared" si="243"/>
        <v>0</v>
      </c>
      <c r="AI79" s="53"/>
      <c r="AJ79" s="37">
        <f t="shared" si="253"/>
        <v>0</v>
      </c>
      <c r="AK79" s="49"/>
      <c r="AL79" s="36">
        <f t="shared" si="224"/>
        <v>0</v>
      </c>
      <c r="AM79" s="27">
        <v>5.04</v>
      </c>
      <c r="AN79" s="37">
        <f t="shared" si="245"/>
        <v>0</v>
      </c>
      <c r="AO79" s="53"/>
      <c r="AP79" s="59">
        <f t="shared" si="254"/>
        <v>0</v>
      </c>
      <c r="AQ79" s="49"/>
      <c r="AR79" s="36">
        <f t="shared" si="225"/>
        <v>0</v>
      </c>
      <c r="AS79" s="27">
        <v>5.04</v>
      </c>
      <c r="AT79" s="37">
        <f t="shared" si="247"/>
        <v>0</v>
      </c>
      <c r="AU79" s="53"/>
      <c r="AV79" s="59">
        <f t="shared" si="255"/>
        <v>0</v>
      </c>
      <c r="AW79" s="49"/>
      <c r="AX79" s="36">
        <f t="shared" si="226"/>
        <v>0</v>
      </c>
      <c r="AY79" s="27">
        <v>5.04</v>
      </c>
      <c r="AZ79" s="37">
        <f t="shared" si="315"/>
        <v>0</v>
      </c>
      <c r="BA79" s="53"/>
      <c r="BB79" s="121">
        <f t="shared" si="256"/>
        <v>0</v>
      </c>
      <c r="BC79" s="128"/>
      <c r="BD79" s="124">
        <f t="shared" si="227"/>
        <v>0</v>
      </c>
      <c r="BE79" s="27">
        <v>5.04</v>
      </c>
      <c r="BF79" s="37">
        <f t="shared" si="316"/>
        <v>0</v>
      </c>
      <c r="BG79" s="53"/>
      <c r="BH79" s="121">
        <f t="shared" si="257"/>
        <v>0</v>
      </c>
      <c r="BI79" s="128"/>
      <c r="BJ79" s="124">
        <f t="shared" si="228"/>
        <v>0</v>
      </c>
      <c r="BK79" s="27">
        <v>5.04</v>
      </c>
      <c r="BL79" s="37">
        <f t="shared" si="317"/>
        <v>0</v>
      </c>
      <c r="BM79" s="53"/>
      <c r="BN79" s="110">
        <f t="shared" si="283"/>
        <v>0</v>
      </c>
      <c r="BO79" s="128"/>
      <c r="BP79" s="124">
        <f t="shared" si="229"/>
        <v>0</v>
      </c>
      <c r="BQ79" s="27">
        <v>5.04</v>
      </c>
      <c r="BR79" s="37">
        <f t="shared" si="318"/>
        <v>0</v>
      </c>
      <c r="BS79" s="53"/>
      <c r="BT79" s="110">
        <f t="shared" si="284"/>
        <v>0</v>
      </c>
      <c r="BU79" s="128"/>
      <c r="BV79" s="124">
        <f t="shared" si="230"/>
        <v>0</v>
      </c>
      <c r="BW79" s="27">
        <v>5.04</v>
      </c>
      <c r="BX79" s="37">
        <f t="shared" si="319"/>
        <v>0</v>
      </c>
      <c r="BY79" s="53"/>
      <c r="BZ79" s="110">
        <f t="shared" si="285"/>
        <v>0</v>
      </c>
      <c r="CA79" s="128"/>
      <c r="CB79" s="124">
        <f t="shared" si="231"/>
        <v>0</v>
      </c>
      <c r="CC79" s="27">
        <v>5.04</v>
      </c>
      <c r="CD79" s="37">
        <f t="shared" si="320"/>
        <v>0</v>
      </c>
      <c r="CE79" s="53"/>
      <c r="CF79" s="110">
        <f t="shared" si="286"/>
        <v>0</v>
      </c>
      <c r="CG79" s="128"/>
      <c r="CH79" s="124">
        <f t="shared" si="232"/>
        <v>0</v>
      </c>
      <c r="CI79" s="27">
        <v>5.04</v>
      </c>
      <c r="CJ79" s="37">
        <f t="shared" si="321"/>
        <v>0</v>
      </c>
      <c r="CK79" s="53"/>
      <c r="CL79" s="110">
        <f t="shared" si="287"/>
        <v>0</v>
      </c>
      <c r="CM79" s="128"/>
      <c r="CN79" s="124">
        <f t="shared" si="233"/>
        <v>0</v>
      </c>
      <c r="CO79" s="27">
        <v>5.04</v>
      </c>
      <c r="CP79" s="37">
        <f t="shared" si="322"/>
        <v>0</v>
      </c>
      <c r="CQ79" s="53"/>
      <c r="CR79" s="110">
        <f t="shared" si="288"/>
        <v>0</v>
      </c>
      <c r="CS79" s="128"/>
      <c r="CT79" s="124">
        <f t="shared" si="234"/>
        <v>0</v>
      </c>
      <c r="CU79" s="27">
        <v>5.04</v>
      </c>
      <c r="CV79" s="37">
        <f t="shared" si="323"/>
        <v>0</v>
      </c>
      <c r="CW79" s="53"/>
      <c r="CX79" s="110">
        <f t="shared" si="289"/>
        <v>0</v>
      </c>
      <c r="CY79" s="128"/>
      <c r="CZ79" s="124">
        <f t="shared" si="235"/>
        <v>0</v>
      </c>
      <c r="DA79" s="27">
        <v>5.04</v>
      </c>
      <c r="DB79" s="37">
        <f t="shared" si="324"/>
        <v>0</v>
      </c>
      <c r="DC79" s="53"/>
      <c r="DD79" s="110">
        <f t="shared" si="290"/>
        <v>0</v>
      </c>
      <c r="DE79" s="128"/>
      <c r="DF79" s="124">
        <f t="shared" si="236"/>
        <v>0</v>
      </c>
      <c r="DG79" s="27">
        <v>5.29</v>
      </c>
      <c r="DH79" s="37">
        <f t="shared" si="325"/>
        <v>0</v>
      </c>
      <c r="DI79" s="53"/>
      <c r="DJ79" s="110">
        <f t="shared" si="291"/>
        <v>0</v>
      </c>
      <c r="DK79" s="128"/>
      <c r="DL79" s="124">
        <f t="shared" si="237"/>
        <v>0</v>
      </c>
      <c r="DM79" s="27">
        <v>5.29</v>
      </c>
      <c r="DN79" s="37">
        <f t="shared" si="326"/>
        <v>0</v>
      </c>
      <c r="DO79" s="53"/>
      <c r="DP79" s="110">
        <f t="shared" si="292"/>
        <v>0</v>
      </c>
      <c r="DQ79" s="128"/>
      <c r="DR79" s="124">
        <f t="shared" si="238"/>
        <v>0</v>
      </c>
      <c r="DS79" s="27">
        <v>5.29</v>
      </c>
      <c r="DT79" s="37">
        <f t="shared" si="327"/>
        <v>0</v>
      </c>
      <c r="DU79" s="53"/>
      <c r="DV79" s="110">
        <f t="shared" si="293"/>
        <v>0</v>
      </c>
      <c r="DW79" s="128"/>
      <c r="DX79" s="124">
        <f t="shared" si="239"/>
        <v>0</v>
      </c>
      <c r="DY79" s="27">
        <v>5.29</v>
      </c>
      <c r="DZ79" s="37">
        <f t="shared" si="328"/>
        <v>0</v>
      </c>
      <c r="EA79" s="53"/>
      <c r="EB79" s="110">
        <f t="shared" si="294"/>
        <v>0</v>
      </c>
      <c r="EC79" s="128"/>
      <c r="ED79" s="124">
        <f t="shared" si="240"/>
        <v>0</v>
      </c>
      <c r="EE79" s="27">
        <v>5.29</v>
      </c>
      <c r="EF79" s="37">
        <f t="shared" si="329"/>
        <v>0</v>
      </c>
      <c r="EG79" s="53"/>
      <c r="EH79" s="110">
        <f t="shared" si="295"/>
        <v>0</v>
      </c>
      <c r="EI79" s="128"/>
      <c r="EJ79" s="124">
        <f t="shared" si="241"/>
        <v>0</v>
      </c>
      <c r="EK79" s="27">
        <v>5.29</v>
      </c>
      <c r="EL79" s="37">
        <f t="shared" si="330"/>
        <v>0</v>
      </c>
      <c r="EM79" s="53"/>
      <c r="EN79" s="110">
        <f t="shared" si="296"/>
        <v>0</v>
      </c>
      <c r="EO79" s="128"/>
      <c r="EP79" s="124">
        <f t="shared" si="297"/>
        <v>0</v>
      </c>
      <c r="EQ79" s="27">
        <v>5.38</v>
      </c>
      <c r="ER79" s="37">
        <f t="shared" si="331"/>
        <v>0</v>
      </c>
      <c r="ES79" s="53"/>
      <c r="ET79" s="110">
        <f t="shared" si="298"/>
        <v>0</v>
      </c>
      <c r="EU79" s="128"/>
      <c r="EV79" s="124">
        <f t="shared" si="299"/>
        <v>0</v>
      </c>
      <c r="EW79" s="27">
        <v>5.38</v>
      </c>
      <c r="EX79" s="37">
        <f t="shared" si="332"/>
        <v>0</v>
      </c>
      <c r="EY79" s="53"/>
      <c r="EZ79" s="110">
        <f t="shared" si="300"/>
        <v>0</v>
      </c>
      <c r="FA79" s="128"/>
      <c r="FB79" s="124">
        <f t="shared" si="301"/>
        <v>0</v>
      </c>
      <c r="FC79" s="27">
        <v>5.38</v>
      </c>
      <c r="FD79" s="37">
        <f t="shared" si="333"/>
        <v>0</v>
      </c>
      <c r="FE79" s="53"/>
      <c r="FF79" s="110">
        <f t="shared" si="302"/>
        <v>0</v>
      </c>
      <c r="FG79" s="128"/>
      <c r="FH79" s="124">
        <f t="shared" si="303"/>
        <v>0</v>
      </c>
      <c r="FI79" s="27">
        <v>5.38</v>
      </c>
      <c r="FJ79" s="37">
        <f t="shared" si="334"/>
        <v>0</v>
      </c>
      <c r="FK79" s="53"/>
      <c r="FL79" s="110">
        <f t="shared" si="304"/>
        <v>0</v>
      </c>
      <c r="FM79" s="128"/>
      <c r="FN79" s="124">
        <f t="shared" si="305"/>
        <v>0</v>
      </c>
      <c r="FO79" s="27">
        <v>5.38</v>
      </c>
      <c r="FP79" s="37">
        <f t="shared" si="335"/>
        <v>0</v>
      </c>
      <c r="FQ79" s="53"/>
      <c r="FR79" s="110">
        <f t="shared" si="306"/>
        <v>0</v>
      </c>
      <c r="FS79" s="128"/>
      <c r="FT79" s="124">
        <f t="shared" si="307"/>
        <v>0</v>
      </c>
      <c r="FU79" s="27">
        <v>5.38</v>
      </c>
      <c r="FV79" s="37">
        <f t="shared" si="336"/>
        <v>0</v>
      </c>
      <c r="FW79" s="53"/>
      <c r="FX79" s="110">
        <f t="shared" si="308"/>
        <v>0</v>
      </c>
      <c r="FY79" s="128"/>
      <c r="FZ79" s="124">
        <f t="shared" si="309"/>
        <v>0</v>
      </c>
      <c r="GA79" s="27">
        <v>5.56</v>
      </c>
      <c r="GB79" s="37">
        <f t="shared" si="337"/>
        <v>0</v>
      </c>
      <c r="GC79" s="53"/>
      <c r="GD79" s="110">
        <f t="shared" si="310"/>
        <v>0</v>
      </c>
      <c r="GE79" s="128"/>
      <c r="GF79" s="124">
        <f t="shared" si="311"/>
        <v>0</v>
      </c>
      <c r="GG79" s="27">
        <v>5.56</v>
      </c>
      <c r="GH79" s="37">
        <f t="shared" si="338"/>
        <v>0</v>
      </c>
      <c r="GI79" s="53"/>
      <c r="GJ79" s="110">
        <f t="shared" si="312"/>
        <v>0</v>
      </c>
      <c r="GK79" s="128">
        <v>0</v>
      </c>
      <c r="GL79" s="124">
        <f t="shared" si="214"/>
        <v>0</v>
      </c>
      <c r="GM79" s="27">
        <v>5.56</v>
      </c>
      <c r="GN79" s="37">
        <f t="shared" si="339"/>
        <v>0</v>
      </c>
      <c r="GO79" s="53"/>
      <c r="GP79" s="110">
        <f t="shared" si="313"/>
        <v>0</v>
      </c>
      <c r="GQ79" s="128">
        <v>0</v>
      </c>
      <c r="GR79" s="124">
        <f t="shared" si="215"/>
        <v>0</v>
      </c>
      <c r="GS79" s="27">
        <v>5.56</v>
      </c>
      <c r="GT79" s="37">
        <f t="shared" si="340"/>
        <v>0</v>
      </c>
      <c r="GU79" s="53"/>
      <c r="GV79" s="110">
        <f t="shared" si="314"/>
        <v>0</v>
      </c>
    </row>
    <row r="80" spans="1:204" ht="15.6" customHeight="1" x14ac:dyDescent="0.25">
      <c r="A80" s="96" t="s">
        <v>101</v>
      </c>
      <c r="B80" s="6">
        <v>115</v>
      </c>
      <c r="C80" s="17">
        <v>-1279.6600000000001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>
        <v>1</v>
      </c>
      <c r="P80" s="2">
        <v>1</v>
      </c>
      <c r="Q80" s="2">
        <v>148</v>
      </c>
      <c r="R80" s="2">
        <v>403</v>
      </c>
      <c r="S80" s="2">
        <v>520</v>
      </c>
      <c r="T80" s="2">
        <v>520</v>
      </c>
      <c r="U80" s="2">
        <v>520</v>
      </c>
      <c r="V80" s="2">
        <v>587</v>
      </c>
      <c r="W80" s="2">
        <v>709</v>
      </c>
      <c r="X80" s="2">
        <v>786</v>
      </c>
      <c r="Y80" s="2">
        <v>1218</v>
      </c>
      <c r="Z80" s="20">
        <f t="shared" ref="Z80:Z84" si="341">Y80-X80</f>
        <v>432</v>
      </c>
      <c r="AA80" s="21">
        <v>4.8099999999999996</v>
      </c>
      <c r="AB80" s="22">
        <f t="shared" si="37"/>
        <v>2077.9199999999996</v>
      </c>
      <c r="AC80" s="25">
        <v>1500</v>
      </c>
      <c r="AD80" s="17">
        <f t="shared" ref="AD80:AD84" si="342">C80+AC80-AB80</f>
        <v>-1857.5799999999997</v>
      </c>
      <c r="AE80" s="49">
        <v>1250</v>
      </c>
      <c r="AF80" s="36">
        <f t="shared" si="223"/>
        <v>32</v>
      </c>
      <c r="AG80" s="27">
        <v>4.8099999999999996</v>
      </c>
      <c r="AH80" s="37">
        <f t="shared" si="243"/>
        <v>153.91999999999999</v>
      </c>
      <c r="AI80" s="53">
        <f>800+1857.58</f>
        <v>2657.58</v>
      </c>
      <c r="AJ80" s="37">
        <f t="shared" si="253"/>
        <v>646.08000000000015</v>
      </c>
      <c r="AK80" s="49">
        <v>1300</v>
      </c>
      <c r="AL80" s="36">
        <f t="shared" si="224"/>
        <v>50</v>
      </c>
      <c r="AM80" s="27">
        <v>5.04</v>
      </c>
      <c r="AN80" s="37">
        <f t="shared" si="245"/>
        <v>252</v>
      </c>
      <c r="AO80" s="53">
        <v>353.92</v>
      </c>
      <c r="AP80" s="59">
        <f t="shared" si="254"/>
        <v>748.00000000000023</v>
      </c>
      <c r="AQ80" s="49">
        <v>1356.8</v>
      </c>
      <c r="AR80" s="36">
        <f t="shared" si="225"/>
        <v>56.799999999999955</v>
      </c>
      <c r="AS80" s="27">
        <v>5.04</v>
      </c>
      <c r="AT80" s="37">
        <f t="shared" si="247"/>
        <v>286.27199999999976</v>
      </c>
      <c r="AU80" s="53">
        <v>1500</v>
      </c>
      <c r="AV80" s="110">
        <f t="shared" si="255"/>
        <v>1961.7280000000005</v>
      </c>
      <c r="AW80" s="49">
        <v>1431</v>
      </c>
      <c r="AX80" s="36">
        <f t="shared" si="226"/>
        <v>74.200000000000045</v>
      </c>
      <c r="AY80" s="27">
        <v>5.04</v>
      </c>
      <c r="AZ80" s="37">
        <f t="shared" si="315"/>
        <v>373.96800000000025</v>
      </c>
      <c r="BA80" s="53"/>
      <c r="BB80" s="121">
        <f t="shared" si="256"/>
        <v>1587.7600000000002</v>
      </c>
      <c r="BC80" s="128">
        <v>1472</v>
      </c>
      <c r="BD80" s="124">
        <f t="shared" si="227"/>
        <v>41</v>
      </c>
      <c r="BE80" s="27">
        <v>5.04</v>
      </c>
      <c r="BF80" s="37">
        <f t="shared" si="316"/>
        <v>206.64000000000001</v>
      </c>
      <c r="BG80" s="53"/>
      <c r="BH80" s="121">
        <f t="shared" si="257"/>
        <v>1381.1200000000001</v>
      </c>
      <c r="BI80" s="128">
        <v>1513</v>
      </c>
      <c r="BJ80" s="124">
        <f t="shared" si="228"/>
        <v>41</v>
      </c>
      <c r="BK80" s="27">
        <v>5.04</v>
      </c>
      <c r="BL80" s="37">
        <f t="shared" si="317"/>
        <v>206.64000000000001</v>
      </c>
      <c r="BM80" s="53"/>
      <c r="BN80" s="110">
        <f t="shared" si="283"/>
        <v>1174.48</v>
      </c>
      <c r="BO80" s="128">
        <v>1559</v>
      </c>
      <c r="BP80" s="124">
        <f t="shared" si="229"/>
        <v>46</v>
      </c>
      <c r="BQ80" s="27">
        <v>5.04</v>
      </c>
      <c r="BR80" s="37">
        <f t="shared" si="318"/>
        <v>231.84</v>
      </c>
      <c r="BS80" s="53"/>
      <c r="BT80" s="110">
        <f t="shared" si="284"/>
        <v>942.64</v>
      </c>
      <c r="BU80" s="128">
        <v>1684</v>
      </c>
      <c r="BV80" s="124">
        <f t="shared" si="230"/>
        <v>125</v>
      </c>
      <c r="BW80" s="27">
        <v>5.04</v>
      </c>
      <c r="BX80" s="37">
        <f t="shared" si="319"/>
        <v>630</v>
      </c>
      <c r="BY80" s="53"/>
      <c r="BZ80" s="110">
        <f t="shared" si="285"/>
        <v>312.64</v>
      </c>
      <c r="CA80" s="128">
        <v>1693</v>
      </c>
      <c r="CB80" s="124">
        <f t="shared" si="231"/>
        <v>9</v>
      </c>
      <c r="CC80" s="27">
        <v>5.04</v>
      </c>
      <c r="CD80" s="37">
        <f t="shared" si="320"/>
        <v>45.36</v>
      </c>
      <c r="CE80" s="53"/>
      <c r="CF80" s="110">
        <f t="shared" si="286"/>
        <v>267.27999999999997</v>
      </c>
      <c r="CG80" s="130">
        <v>1872</v>
      </c>
      <c r="CH80" s="126">
        <f t="shared" si="232"/>
        <v>179</v>
      </c>
      <c r="CI80" s="18">
        <v>5.04</v>
      </c>
      <c r="CJ80" s="59">
        <f t="shared" si="321"/>
        <v>902.16</v>
      </c>
      <c r="CK80" s="105"/>
      <c r="CL80" s="58">
        <f t="shared" si="287"/>
        <v>-634.88</v>
      </c>
      <c r="CM80" s="130">
        <v>1950</v>
      </c>
      <c r="CN80" s="126">
        <f t="shared" si="233"/>
        <v>78</v>
      </c>
      <c r="CO80" s="18">
        <v>5.04</v>
      </c>
      <c r="CP80" s="59">
        <f t="shared" si="322"/>
        <v>393.12</v>
      </c>
      <c r="CQ80" s="105"/>
      <c r="CR80" s="57">
        <f t="shared" si="288"/>
        <v>-1028</v>
      </c>
      <c r="CS80" s="130">
        <v>2023</v>
      </c>
      <c r="CT80" s="126">
        <f t="shared" si="234"/>
        <v>73</v>
      </c>
      <c r="CU80" s="18">
        <v>5.04</v>
      </c>
      <c r="CV80" s="59">
        <f t="shared" si="323"/>
        <v>367.92</v>
      </c>
      <c r="CW80" s="105">
        <v>1028</v>
      </c>
      <c r="CX80" s="58">
        <f t="shared" si="289"/>
        <v>-367.92000000000007</v>
      </c>
      <c r="CY80" s="130">
        <v>2076</v>
      </c>
      <c r="CZ80" s="126">
        <f t="shared" si="235"/>
        <v>53</v>
      </c>
      <c r="DA80" s="18">
        <v>5.04</v>
      </c>
      <c r="DB80" s="59">
        <f t="shared" si="324"/>
        <v>267.12</v>
      </c>
      <c r="DC80" s="105">
        <v>400</v>
      </c>
      <c r="DD80" s="58">
        <f t="shared" si="290"/>
        <v>-235.04000000000008</v>
      </c>
      <c r="DE80" s="130">
        <v>2143</v>
      </c>
      <c r="DF80" s="126">
        <f t="shared" si="236"/>
        <v>67</v>
      </c>
      <c r="DG80" s="27">
        <v>5.29</v>
      </c>
      <c r="DH80" s="59">
        <f t="shared" si="325"/>
        <v>354.43</v>
      </c>
      <c r="DI80" s="105">
        <v>500</v>
      </c>
      <c r="DJ80" s="58">
        <f t="shared" si="291"/>
        <v>-89.470000000000084</v>
      </c>
      <c r="DK80" s="130">
        <v>2240</v>
      </c>
      <c r="DL80" s="126">
        <f t="shared" si="237"/>
        <v>97</v>
      </c>
      <c r="DM80" s="27">
        <v>5.29</v>
      </c>
      <c r="DN80" s="59">
        <f t="shared" si="326"/>
        <v>513.13</v>
      </c>
      <c r="DO80" s="105"/>
      <c r="DP80" s="58">
        <f t="shared" si="292"/>
        <v>-602.60000000000014</v>
      </c>
      <c r="DQ80" s="130">
        <v>2351</v>
      </c>
      <c r="DR80" s="126">
        <f t="shared" si="238"/>
        <v>111</v>
      </c>
      <c r="DS80" s="27">
        <v>5.29</v>
      </c>
      <c r="DT80" s="59">
        <f t="shared" si="327"/>
        <v>587.19000000000005</v>
      </c>
      <c r="DU80" s="105">
        <v>1000</v>
      </c>
      <c r="DV80" s="58">
        <f t="shared" si="293"/>
        <v>-189.79000000000019</v>
      </c>
      <c r="DW80" s="130">
        <v>2607</v>
      </c>
      <c r="DX80" s="126">
        <f t="shared" si="239"/>
        <v>256</v>
      </c>
      <c r="DY80" s="27">
        <v>5.29</v>
      </c>
      <c r="DZ80" s="59">
        <f t="shared" si="328"/>
        <v>1354.24</v>
      </c>
      <c r="EA80" s="105">
        <v>1000</v>
      </c>
      <c r="EB80" s="58">
        <f t="shared" si="294"/>
        <v>-544.0300000000002</v>
      </c>
      <c r="EC80" s="130">
        <v>3073</v>
      </c>
      <c r="ED80" s="126">
        <f t="shared" si="240"/>
        <v>466</v>
      </c>
      <c r="EE80" s="27">
        <v>5.29</v>
      </c>
      <c r="EF80" s="59">
        <f t="shared" si="329"/>
        <v>2465.14</v>
      </c>
      <c r="EG80" s="105"/>
      <c r="EH80" s="57">
        <f t="shared" si="295"/>
        <v>-3009.17</v>
      </c>
      <c r="EI80" s="130">
        <v>3188</v>
      </c>
      <c r="EJ80" s="126">
        <f t="shared" si="241"/>
        <v>115</v>
      </c>
      <c r="EK80" s="27">
        <v>5.29</v>
      </c>
      <c r="EL80" s="59">
        <f t="shared" si="330"/>
        <v>608.35</v>
      </c>
      <c r="EM80" s="105">
        <v>3009.17</v>
      </c>
      <c r="EN80" s="57">
        <f t="shared" si="296"/>
        <v>-608.34999999999991</v>
      </c>
      <c r="EO80" s="130">
        <v>3771</v>
      </c>
      <c r="EP80" s="126">
        <f t="shared" si="297"/>
        <v>583</v>
      </c>
      <c r="EQ80" s="27">
        <v>5.38</v>
      </c>
      <c r="ER80" s="59">
        <f t="shared" si="331"/>
        <v>3136.54</v>
      </c>
      <c r="ES80" s="105"/>
      <c r="ET80" s="57">
        <f t="shared" si="298"/>
        <v>-3744.89</v>
      </c>
      <c r="EU80" s="130">
        <v>3908</v>
      </c>
      <c r="EV80" s="126">
        <f t="shared" si="299"/>
        <v>137</v>
      </c>
      <c r="EW80" s="27">
        <v>5.38</v>
      </c>
      <c r="EX80" s="59">
        <f t="shared" si="332"/>
        <v>737.06</v>
      </c>
      <c r="EY80" s="105">
        <v>608.35</v>
      </c>
      <c r="EZ80" s="57">
        <f t="shared" si="300"/>
        <v>-3873.6</v>
      </c>
      <c r="FA80" s="130">
        <v>4035</v>
      </c>
      <c r="FB80" s="126">
        <f t="shared" si="301"/>
        <v>127</v>
      </c>
      <c r="FC80" s="27">
        <v>5.38</v>
      </c>
      <c r="FD80" s="59">
        <f t="shared" si="333"/>
        <v>683.26</v>
      </c>
      <c r="FE80" s="105">
        <v>3136.54</v>
      </c>
      <c r="FF80" s="57">
        <f t="shared" si="302"/>
        <v>-1420.3200000000002</v>
      </c>
      <c r="FG80" s="130">
        <v>4124</v>
      </c>
      <c r="FH80" s="126">
        <f t="shared" si="303"/>
        <v>89</v>
      </c>
      <c r="FI80" s="27">
        <v>5.38</v>
      </c>
      <c r="FJ80" s="59">
        <f t="shared" si="334"/>
        <v>478.82</v>
      </c>
      <c r="FK80" s="105">
        <v>737.06</v>
      </c>
      <c r="FL80" s="57">
        <f t="shared" si="304"/>
        <v>-1162.0800000000002</v>
      </c>
      <c r="FM80" s="130">
        <v>4330</v>
      </c>
      <c r="FN80" s="126">
        <f t="shared" si="305"/>
        <v>206</v>
      </c>
      <c r="FO80" s="27">
        <v>5.38</v>
      </c>
      <c r="FP80" s="59">
        <f t="shared" si="335"/>
        <v>1108.28</v>
      </c>
      <c r="FQ80" s="105">
        <v>1162.08</v>
      </c>
      <c r="FR80" s="57">
        <f t="shared" si="306"/>
        <v>-1108.2800000000002</v>
      </c>
      <c r="FS80" s="130">
        <v>4502</v>
      </c>
      <c r="FT80" s="126">
        <f t="shared" si="307"/>
        <v>172</v>
      </c>
      <c r="FU80" s="27">
        <v>5.38</v>
      </c>
      <c r="FV80" s="59">
        <f t="shared" si="336"/>
        <v>925.36</v>
      </c>
      <c r="FW80" s="105">
        <v>1108.28</v>
      </c>
      <c r="FX80" s="58">
        <f t="shared" si="308"/>
        <v>-925.36000000000024</v>
      </c>
      <c r="FY80" s="130">
        <v>4623</v>
      </c>
      <c r="FZ80" s="126">
        <f t="shared" si="309"/>
        <v>121</v>
      </c>
      <c r="GA80" s="27">
        <v>5.56</v>
      </c>
      <c r="GB80" s="59">
        <f t="shared" si="337"/>
        <v>672.76</v>
      </c>
      <c r="GC80" s="105">
        <v>925.36</v>
      </c>
      <c r="GD80" s="58">
        <f t="shared" si="310"/>
        <v>-672.76000000000022</v>
      </c>
      <c r="GE80" s="130">
        <v>4766</v>
      </c>
      <c r="GF80" s="126">
        <f t="shared" si="311"/>
        <v>143</v>
      </c>
      <c r="GG80" s="27">
        <v>5.56</v>
      </c>
      <c r="GH80" s="59">
        <f t="shared" si="338"/>
        <v>795.07999999999993</v>
      </c>
      <c r="GI80" s="105"/>
      <c r="GJ80" s="57">
        <f t="shared" si="312"/>
        <v>-1467.8400000000001</v>
      </c>
      <c r="GK80" s="130">
        <v>4927</v>
      </c>
      <c r="GL80" s="126">
        <f t="shared" si="214"/>
        <v>161</v>
      </c>
      <c r="GM80" s="27">
        <v>5.56</v>
      </c>
      <c r="GN80" s="59">
        <f t="shared" si="339"/>
        <v>895.16</v>
      </c>
      <c r="GO80" s="105">
        <v>1467.84</v>
      </c>
      <c r="GP80" s="58">
        <f t="shared" si="313"/>
        <v>-895.1600000000002</v>
      </c>
      <c r="GQ80" s="130">
        <v>5049</v>
      </c>
      <c r="GR80" s="126">
        <f t="shared" si="215"/>
        <v>122</v>
      </c>
      <c r="GS80" s="27">
        <v>5.56</v>
      </c>
      <c r="GT80" s="59">
        <f t="shared" si="340"/>
        <v>678.31999999999994</v>
      </c>
      <c r="GU80" s="105">
        <v>895.16</v>
      </c>
      <c r="GV80" s="58">
        <f t="shared" si="314"/>
        <v>-678.32000000000016</v>
      </c>
    </row>
    <row r="81" spans="1:205" ht="15.6" customHeight="1" x14ac:dyDescent="0.25">
      <c r="A81" s="96" t="s">
        <v>102</v>
      </c>
      <c r="B81" s="6">
        <v>116</v>
      </c>
      <c r="C81" s="17">
        <v>-6941.74</v>
      </c>
      <c r="D81" s="2"/>
      <c r="E81" s="2"/>
      <c r="F81" s="2"/>
      <c r="G81" s="2"/>
      <c r="H81" s="2"/>
      <c r="I81" s="2"/>
      <c r="J81" s="2">
        <v>248</v>
      </c>
      <c r="K81" s="2">
        <v>666</v>
      </c>
      <c r="L81" s="2">
        <v>744</v>
      </c>
      <c r="M81" s="2">
        <v>928</v>
      </c>
      <c r="N81" s="2">
        <v>975</v>
      </c>
      <c r="O81" s="2">
        <v>1025</v>
      </c>
      <c r="P81" s="2">
        <v>1089</v>
      </c>
      <c r="Q81" s="2">
        <v>1119</v>
      </c>
      <c r="R81" s="2">
        <v>1125</v>
      </c>
      <c r="S81" s="2">
        <v>1126</v>
      </c>
      <c r="T81" s="2">
        <v>1133</v>
      </c>
      <c r="U81" s="2">
        <v>1134</v>
      </c>
      <c r="V81" s="2">
        <v>1140</v>
      </c>
      <c r="W81" s="2">
        <v>9</v>
      </c>
      <c r="X81" s="2">
        <v>1439</v>
      </c>
      <c r="Y81" s="2">
        <v>1811</v>
      </c>
      <c r="Z81" s="20">
        <f t="shared" si="341"/>
        <v>372</v>
      </c>
      <c r="AA81" s="21">
        <v>4.8099999999999996</v>
      </c>
      <c r="AB81" s="22">
        <f t="shared" si="37"/>
        <v>1789.32</v>
      </c>
      <c r="AC81" s="22"/>
      <c r="AD81" s="17">
        <f t="shared" si="342"/>
        <v>-8731.06</v>
      </c>
      <c r="AE81" s="49">
        <v>1858</v>
      </c>
      <c r="AF81" s="36">
        <f t="shared" si="223"/>
        <v>47</v>
      </c>
      <c r="AG81" s="27">
        <v>4.8099999999999996</v>
      </c>
      <c r="AH81" s="37">
        <f t="shared" si="243"/>
        <v>226.07</v>
      </c>
      <c r="AI81" s="53"/>
      <c r="AJ81" s="57">
        <f t="shared" si="253"/>
        <v>-8957.1299999999992</v>
      </c>
      <c r="AK81" s="49">
        <v>1866</v>
      </c>
      <c r="AL81" s="36">
        <f t="shared" si="224"/>
        <v>8</v>
      </c>
      <c r="AM81" s="27">
        <v>5.04</v>
      </c>
      <c r="AN81" s="37">
        <f t="shared" si="245"/>
        <v>40.32</v>
      </c>
      <c r="AO81" s="53">
        <v>9000</v>
      </c>
      <c r="AP81" s="59">
        <f t="shared" si="254"/>
        <v>2.5500000000010914</v>
      </c>
      <c r="AQ81" s="49">
        <v>1877</v>
      </c>
      <c r="AR81" s="36">
        <f t="shared" si="225"/>
        <v>11</v>
      </c>
      <c r="AS81" s="27">
        <v>5.04</v>
      </c>
      <c r="AT81" s="37">
        <f t="shared" si="247"/>
        <v>55.44</v>
      </c>
      <c r="AU81" s="53"/>
      <c r="AV81" s="58">
        <f t="shared" si="255"/>
        <v>-52.889999999998906</v>
      </c>
      <c r="AW81" s="49">
        <v>1893</v>
      </c>
      <c r="AX81" s="36">
        <f t="shared" si="226"/>
        <v>16</v>
      </c>
      <c r="AY81" s="27">
        <v>5.04</v>
      </c>
      <c r="AZ81" s="37">
        <f t="shared" si="315"/>
        <v>80.64</v>
      </c>
      <c r="BA81" s="53">
        <v>2000</v>
      </c>
      <c r="BB81" s="121">
        <f t="shared" si="256"/>
        <v>1866.4700000000009</v>
      </c>
      <c r="BC81" s="128">
        <v>2322</v>
      </c>
      <c r="BD81" s="124">
        <f t="shared" si="227"/>
        <v>429</v>
      </c>
      <c r="BE81" s="27">
        <v>5.04</v>
      </c>
      <c r="BF81" s="37">
        <f t="shared" si="316"/>
        <v>2162.16</v>
      </c>
      <c r="BG81" s="53">
        <v>4000</v>
      </c>
      <c r="BH81" s="121">
        <f t="shared" si="257"/>
        <v>3704.3100000000013</v>
      </c>
      <c r="BI81" s="128">
        <v>2389</v>
      </c>
      <c r="BJ81" s="124">
        <f t="shared" si="228"/>
        <v>67</v>
      </c>
      <c r="BK81" s="27">
        <v>5.04</v>
      </c>
      <c r="BL81" s="37">
        <f t="shared" si="317"/>
        <v>337.68</v>
      </c>
      <c r="BM81" s="53"/>
      <c r="BN81" s="110">
        <f t="shared" si="283"/>
        <v>3366.6300000000015</v>
      </c>
      <c r="BO81" s="129">
        <v>3202</v>
      </c>
      <c r="BP81" s="125">
        <f t="shared" si="229"/>
        <v>813</v>
      </c>
      <c r="BQ81" s="68">
        <v>5.04</v>
      </c>
      <c r="BR81" s="57">
        <f t="shared" si="318"/>
        <v>4097.5200000000004</v>
      </c>
      <c r="BS81" s="69"/>
      <c r="BT81" s="57">
        <f t="shared" si="284"/>
        <v>-730.88999999999896</v>
      </c>
      <c r="BU81" s="129">
        <v>3587</v>
      </c>
      <c r="BV81" s="125">
        <f t="shared" si="230"/>
        <v>385</v>
      </c>
      <c r="BW81" s="68">
        <v>5.04</v>
      </c>
      <c r="BX81" s="57">
        <f t="shared" si="319"/>
        <v>1940.4</v>
      </c>
      <c r="BY81" s="69"/>
      <c r="BZ81" s="57">
        <f t="shared" si="285"/>
        <v>-2671.2899999999991</v>
      </c>
      <c r="CA81" s="129">
        <v>3945</v>
      </c>
      <c r="CB81" s="125">
        <f t="shared" si="231"/>
        <v>358</v>
      </c>
      <c r="CC81" s="68">
        <v>5.04</v>
      </c>
      <c r="CD81" s="57">
        <f t="shared" si="320"/>
        <v>1804.32</v>
      </c>
      <c r="CE81" s="69">
        <v>2600</v>
      </c>
      <c r="CF81" s="57">
        <f t="shared" si="286"/>
        <v>-1875.609999999999</v>
      </c>
      <c r="CG81" s="130">
        <v>4222</v>
      </c>
      <c r="CH81" s="126">
        <f t="shared" si="232"/>
        <v>277</v>
      </c>
      <c r="CI81" s="18">
        <v>5.04</v>
      </c>
      <c r="CJ81" s="59">
        <f t="shared" si="321"/>
        <v>1396.08</v>
      </c>
      <c r="CK81" s="105">
        <v>2500</v>
      </c>
      <c r="CL81" s="58">
        <f t="shared" si="287"/>
        <v>-771.68999999999892</v>
      </c>
      <c r="CM81" s="130">
        <v>4537</v>
      </c>
      <c r="CN81" s="126">
        <f t="shared" si="233"/>
        <v>315</v>
      </c>
      <c r="CO81" s="18">
        <v>5.04</v>
      </c>
      <c r="CP81" s="59">
        <f t="shared" si="322"/>
        <v>1587.6</v>
      </c>
      <c r="CQ81" s="105"/>
      <c r="CR81" s="57">
        <f t="shared" si="288"/>
        <v>-2359.2899999999991</v>
      </c>
      <c r="CS81" s="130">
        <v>4554</v>
      </c>
      <c r="CT81" s="126">
        <f t="shared" si="234"/>
        <v>17</v>
      </c>
      <c r="CU81" s="18">
        <v>5.04</v>
      </c>
      <c r="CV81" s="59">
        <f t="shared" si="323"/>
        <v>85.68</v>
      </c>
      <c r="CW81" s="105"/>
      <c r="CX81" s="57">
        <f t="shared" si="289"/>
        <v>-2444.9699999999989</v>
      </c>
      <c r="CY81" s="130">
        <v>4603</v>
      </c>
      <c r="CZ81" s="126">
        <f t="shared" si="235"/>
        <v>49</v>
      </c>
      <c r="DA81" s="18">
        <v>5.04</v>
      </c>
      <c r="DB81" s="59">
        <f t="shared" si="324"/>
        <v>246.96</v>
      </c>
      <c r="DC81" s="105">
        <v>2500</v>
      </c>
      <c r="DD81" s="58">
        <f t="shared" si="290"/>
        <v>-191.92999999999893</v>
      </c>
      <c r="DE81" s="130">
        <v>4604</v>
      </c>
      <c r="DF81" s="126">
        <f t="shared" si="236"/>
        <v>1</v>
      </c>
      <c r="DG81" s="27">
        <v>5.29</v>
      </c>
      <c r="DH81" s="59">
        <f t="shared" si="325"/>
        <v>5.29</v>
      </c>
      <c r="DI81" s="105"/>
      <c r="DJ81" s="58">
        <f t="shared" si="291"/>
        <v>-197.21999999999892</v>
      </c>
      <c r="DK81" s="130">
        <v>4604</v>
      </c>
      <c r="DL81" s="126">
        <f t="shared" si="237"/>
        <v>0</v>
      </c>
      <c r="DM81" s="27">
        <v>5.29</v>
      </c>
      <c r="DN81" s="59">
        <f t="shared" si="326"/>
        <v>0</v>
      </c>
      <c r="DO81" s="105">
        <v>2500</v>
      </c>
      <c r="DP81" s="110">
        <f t="shared" si="292"/>
        <v>2302.7800000000011</v>
      </c>
      <c r="DQ81" s="130">
        <v>4604</v>
      </c>
      <c r="DR81" s="126">
        <f t="shared" si="238"/>
        <v>0</v>
      </c>
      <c r="DS81" s="27">
        <v>5.29</v>
      </c>
      <c r="DT81" s="59">
        <f t="shared" si="327"/>
        <v>0</v>
      </c>
      <c r="DU81" s="105"/>
      <c r="DV81" s="110">
        <f t="shared" si="293"/>
        <v>2302.7800000000011</v>
      </c>
      <c r="DW81" s="130">
        <v>4604</v>
      </c>
      <c r="DX81" s="126">
        <f t="shared" si="239"/>
        <v>0</v>
      </c>
      <c r="DY81" s="27">
        <v>5.29</v>
      </c>
      <c r="DZ81" s="59">
        <f t="shared" si="328"/>
        <v>0</v>
      </c>
      <c r="EA81" s="105">
        <v>225</v>
      </c>
      <c r="EB81" s="110">
        <f t="shared" si="294"/>
        <v>2527.7800000000011</v>
      </c>
      <c r="EC81" s="130">
        <v>4604</v>
      </c>
      <c r="ED81" s="126">
        <f t="shared" si="240"/>
        <v>0</v>
      </c>
      <c r="EE81" s="27">
        <v>5.29</v>
      </c>
      <c r="EF81" s="59">
        <f t="shared" si="329"/>
        <v>0</v>
      </c>
      <c r="EG81" s="105"/>
      <c r="EH81" s="110">
        <f t="shared" si="295"/>
        <v>2527.7800000000011</v>
      </c>
      <c r="EI81" s="130">
        <v>4785</v>
      </c>
      <c r="EJ81" s="126">
        <f t="shared" si="241"/>
        <v>181</v>
      </c>
      <c r="EK81" s="27">
        <v>5.29</v>
      </c>
      <c r="EL81" s="59">
        <f t="shared" si="330"/>
        <v>957.49</v>
      </c>
      <c r="EM81" s="105"/>
      <c r="EN81" s="110">
        <f t="shared" si="296"/>
        <v>1570.2900000000011</v>
      </c>
      <c r="EO81" s="130">
        <v>5049</v>
      </c>
      <c r="EP81" s="126">
        <f t="shared" si="297"/>
        <v>264</v>
      </c>
      <c r="EQ81" s="27">
        <v>5.38</v>
      </c>
      <c r="ER81" s="59">
        <f t="shared" si="331"/>
        <v>1420.32</v>
      </c>
      <c r="ES81" s="105"/>
      <c r="ET81" s="110">
        <f t="shared" si="298"/>
        <v>149.97000000000116</v>
      </c>
      <c r="EU81" s="130">
        <v>5167</v>
      </c>
      <c r="EV81" s="126">
        <f t="shared" si="299"/>
        <v>118</v>
      </c>
      <c r="EW81" s="27">
        <v>5.38</v>
      </c>
      <c r="EX81" s="59">
        <f t="shared" si="332"/>
        <v>634.84</v>
      </c>
      <c r="EY81" s="105"/>
      <c r="EZ81" s="58">
        <f t="shared" si="300"/>
        <v>-484.86999999999887</v>
      </c>
      <c r="FA81" s="130">
        <v>5364</v>
      </c>
      <c r="FB81" s="126">
        <f t="shared" si="301"/>
        <v>197</v>
      </c>
      <c r="FC81" s="27">
        <v>5.38</v>
      </c>
      <c r="FD81" s="59">
        <f t="shared" si="333"/>
        <v>1059.8599999999999</v>
      </c>
      <c r="FE81" s="105"/>
      <c r="FF81" s="57">
        <f t="shared" si="302"/>
        <v>-1544.7299999999987</v>
      </c>
      <c r="FG81" s="130">
        <v>5568</v>
      </c>
      <c r="FH81" s="126">
        <f t="shared" si="303"/>
        <v>204</v>
      </c>
      <c r="FI81" s="27">
        <v>5.38</v>
      </c>
      <c r="FJ81" s="59">
        <f t="shared" si="334"/>
        <v>1097.52</v>
      </c>
      <c r="FK81" s="105"/>
      <c r="FL81" s="57">
        <f t="shared" si="304"/>
        <v>-2642.2499999999986</v>
      </c>
      <c r="FM81" s="130">
        <v>5615</v>
      </c>
      <c r="FN81" s="126">
        <f t="shared" si="305"/>
        <v>47</v>
      </c>
      <c r="FO81" s="27">
        <v>5.38</v>
      </c>
      <c r="FP81" s="59">
        <f t="shared" si="335"/>
        <v>252.85999999999999</v>
      </c>
      <c r="FQ81" s="105"/>
      <c r="FR81" s="57">
        <f t="shared" si="306"/>
        <v>-2895.1099999999988</v>
      </c>
      <c r="FS81" s="130">
        <v>349</v>
      </c>
      <c r="FT81" s="126">
        <v>349</v>
      </c>
      <c r="FU81" s="27">
        <v>5.38</v>
      </c>
      <c r="FV81" s="59">
        <f t="shared" si="336"/>
        <v>1877.62</v>
      </c>
      <c r="FW81" s="105"/>
      <c r="FX81" s="57">
        <f t="shared" si="308"/>
        <v>-4772.7299999999987</v>
      </c>
      <c r="FY81" s="130">
        <v>754</v>
      </c>
      <c r="FZ81" s="126">
        <f t="shared" si="309"/>
        <v>405</v>
      </c>
      <c r="GA81" s="27">
        <v>5.56</v>
      </c>
      <c r="GB81" s="59">
        <f t="shared" si="337"/>
        <v>2251.7999999999997</v>
      </c>
      <c r="GC81" s="105">
        <v>4800</v>
      </c>
      <c r="GD81" s="57">
        <f t="shared" si="310"/>
        <v>-2224.5299999999984</v>
      </c>
      <c r="GE81" s="130">
        <v>1182</v>
      </c>
      <c r="GF81" s="126">
        <f t="shared" si="311"/>
        <v>428</v>
      </c>
      <c r="GG81" s="27">
        <v>5.56</v>
      </c>
      <c r="GH81" s="59">
        <f t="shared" si="338"/>
        <v>2379.6799999999998</v>
      </c>
      <c r="GI81" s="105"/>
      <c r="GJ81" s="57">
        <f t="shared" si="312"/>
        <v>-4604.2099999999982</v>
      </c>
      <c r="GK81" s="130">
        <v>1862</v>
      </c>
      <c r="GL81" s="126">
        <f t="shared" si="214"/>
        <v>680</v>
      </c>
      <c r="GM81" s="27">
        <v>5.56</v>
      </c>
      <c r="GN81" s="59">
        <f t="shared" si="339"/>
        <v>3780.7999999999997</v>
      </c>
      <c r="GO81" s="105">
        <v>2500</v>
      </c>
      <c r="GP81" s="57">
        <f t="shared" si="313"/>
        <v>-5885.0099999999984</v>
      </c>
      <c r="GQ81" s="130">
        <v>2809</v>
      </c>
      <c r="GR81" s="126">
        <f t="shared" si="215"/>
        <v>947</v>
      </c>
      <c r="GS81" s="27">
        <v>5.56</v>
      </c>
      <c r="GT81" s="59">
        <f t="shared" si="340"/>
        <v>5265.32</v>
      </c>
      <c r="GU81" s="105"/>
      <c r="GV81" s="57">
        <f t="shared" si="314"/>
        <v>-11150.329999999998</v>
      </c>
    </row>
    <row r="82" spans="1:205" ht="15.6" customHeight="1" x14ac:dyDescent="0.25">
      <c r="A82" s="96" t="s">
        <v>103</v>
      </c>
      <c r="B82" s="6">
        <v>117</v>
      </c>
      <c r="C82" s="24">
        <v>-31.94</v>
      </c>
      <c r="D82" s="4"/>
      <c r="E82" s="4">
        <v>0</v>
      </c>
      <c r="F82" s="4">
        <v>61</v>
      </c>
      <c r="G82" s="4">
        <v>63</v>
      </c>
      <c r="H82" s="4">
        <v>63</v>
      </c>
      <c r="I82" s="4">
        <v>63</v>
      </c>
      <c r="J82" s="4">
        <v>63</v>
      </c>
      <c r="K82" s="4">
        <v>63</v>
      </c>
      <c r="L82" s="2">
        <v>63</v>
      </c>
      <c r="M82" s="2">
        <v>73</v>
      </c>
      <c r="N82" s="2">
        <v>101</v>
      </c>
      <c r="O82" s="2">
        <v>128</v>
      </c>
      <c r="P82" s="2">
        <v>155</v>
      </c>
      <c r="Q82" s="2">
        <v>273</v>
      </c>
      <c r="R82" s="2">
        <v>377</v>
      </c>
      <c r="S82" s="2">
        <v>424</v>
      </c>
      <c r="T82" s="2">
        <v>435</v>
      </c>
      <c r="U82" s="2">
        <v>435</v>
      </c>
      <c r="V82" s="2">
        <v>435</v>
      </c>
      <c r="W82" s="2">
        <v>435</v>
      </c>
      <c r="X82" s="2">
        <v>441</v>
      </c>
      <c r="Y82" s="2">
        <v>548</v>
      </c>
      <c r="Z82" s="20">
        <f t="shared" si="341"/>
        <v>107</v>
      </c>
      <c r="AA82" s="21">
        <v>4.8099999999999996</v>
      </c>
      <c r="AB82" s="22">
        <f t="shared" si="37"/>
        <v>514.66999999999996</v>
      </c>
      <c r="AC82" s="22"/>
      <c r="AD82" s="24">
        <f t="shared" si="342"/>
        <v>-546.61</v>
      </c>
      <c r="AE82" s="49">
        <v>566</v>
      </c>
      <c r="AF82" s="36">
        <f t="shared" si="223"/>
        <v>18</v>
      </c>
      <c r="AG82" s="27">
        <v>4.8099999999999996</v>
      </c>
      <c r="AH82" s="37">
        <f t="shared" si="243"/>
        <v>86.58</v>
      </c>
      <c r="AI82" s="53">
        <v>788.84</v>
      </c>
      <c r="AJ82" s="37">
        <f t="shared" si="253"/>
        <v>155.64999999999998</v>
      </c>
      <c r="AK82" s="49">
        <v>575</v>
      </c>
      <c r="AL82" s="36">
        <f t="shared" si="224"/>
        <v>9</v>
      </c>
      <c r="AM82" s="27">
        <v>5.04</v>
      </c>
      <c r="AN82" s="37">
        <f t="shared" si="245"/>
        <v>45.36</v>
      </c>
      <c r="AO82" s="53"/>
      <c r="AP82" s="59">
        <f t="shared" si="254"/>
        <v>110.28999999999998</v>
      </c>
      <c r="AQ82" s="49">
        <v>586.57000000000005</v>
      </c>
      <c r="AR82" s="36">
        <f t="shared" si="225"/>
        <v>11.57000000000005</v>
      </c>
      <c r="AS82" s="27">
        <v>5.04</v>
      </c>
      <c r="AT82" s="37">
        <f t="shared" si="247"/>
        <v>58.312800000000252</v>
      </c>
      <c r="AU82" s="53"/>
      <c r="AV82" s="110">
        <f t="shared" si="255"/>
        <v>51.977199999999726</v>
      </c>
      <c r="AW82" s="49">
        <v>604</v>
      </c>
      <c r="AX82" s="36">
        <f t="shared" si="226"/>
        <v>17.42999999999995</v>
      </c>
      <c r="AY82" s="27">
        <v>5.04</v>
      </c>
      <c r="AZ82" s="37">
        <f t="shared" si="315"/>
        <v>87.847199999999745</v>
      </c>
      <c r="BA82" s="53"/>
      <c r="BB82" s="120">
        <f t="shared" si="256"/>
        <v>-35.870000000000019</v>
      </c>
      <c r="BC82" s="128">
        <v>604</v>
      </c>
      <c r="BD82" s="124">
        <f t="shared" si="227"/>
        <v>0</v>
      </c>
      <c r="BE82" s="27">
        <v>5.04</v>
      </c>
      <c r="BF82" s="37">
        <f t="shared" si="316"/>
        <v>0</v>
      </c>
      <c r="BG82" s="53"/>
      <c r="BH82" s="120">
        <f t="shared" si="257"/>
        <v>-35.870000000000019</v>
      </c>
      <c r="BI82" s="128">
        <v>609</v>
      </c>
      <c r="BJ82" s="124">
        <f t="shared" si="228"/>
        <v>5</v>
      </c>
      <c r="BK82" s="27">
        <v>5.04</v>
      </c>
      <c r="BL82" s="37">
        <f t="shared" si="317"/>
        <v>25.2</v>
      </c>
      <c r="BM82" s="53">
        <v>554</v>
      </c>
      <c r="BN82" s="110">
        <f t="shared" si="283"/>
        <v>492.92999999999995</v>
      </c>
      <c r="BO82" s="128">
        <v>609</v>
      </c>
      <c r="BP82" s="124">
        <f t="shared" si="229"/>
        <v>0</v>
      </c>
      <c r="BQ82" s="27">
        <v>5.04</v>
      </c>
      <c r="BR82" s="37">
        <f t="shared" si="318"/>
        <v>0</v>
      </c>
      <c r="BS82" s="53"/>
      <c r="BT82" s="110">
        <f t="shared" si="284"/>
        <v>492.92999999999995</v>
      </c>
      <c r="BU82" s="128">
        <v>609</v>
      </c>
      <c r="BV82" s="124">
        <f t="shared" si="230"/>
        <v>0</v>
      </c>
      <c r="BW82" s="27">
        <v>5.04</v>
      </c>
      <c r="BX82" s="37">
        <f t="shared" si="319"/>
        <v>0</v>
      </c>
      <c r="BY82" s="53"/>
      <c r="BZ82" s="110">
        <f t="shared" si="285"/>
        <v>492.92999999999995</v>
      </c>
      <c r="CA82" s="128">
        <v>609</v>
      </c>
      <c r="CB82" s="124">
        <f t="shared" si="231"/>
        <v>0</v>
      </c>
      <c r="CC82" s="27">
        <v>5.04</v>
      </c>
      <c r="CD82" s="37">
        <f t="shared" si="320"/>
        <v>0</v>
      </c>
      <c r="CE82" s="53"/>
      <c r="CF82" s="110">
        <f t="shared" si="286"/>
        <v>492.92999999999995</v>
      </c>
      <c r="CG82" s="128">
        <v>609</v>
      </c>
      <c r="CH82" s="124">
        <f t="shared" si="232"/>
        <v>0</v>
      </c>
      <c r="CI82" s="27">
        <v>5.04</v>
      </c>
      <c r="CJ82" s="37">
        <f t="shared" si="321"/>
        <v>0</v>
      </c>
      <c r="CK82" s="53"/>
      <c r="CL82" s="110">
        <f t="shared" si="287"/>
        <v>492.92999999999995</v>
      </c>
      <c r="CM82" s="128">
        <v>647</v>
      </c>
      <c r="CN82" s="124">
        <f t="shared" si="233"/>
        <v>38</v>
      </c>
      <c r="CO82" s="27">
        <v>5.04</v>
      </c>
      <c r="CP82" s="37">
        <f t="shared" si="322"/>
        <v>191.52</v>
      </c>
      <c r="CQ82" s="53"/>
      <c r="CR82" s="110">
        <f t="shared" si="288"/>
        <v>301.40999999999997</v>
      </c>
      <c r="CS82" s="128">
        <v>684</v>
      </c>
      <c r="CT82" s="124">
        <f t="shared" si="234"/>
        <v>37</v>
      </c>
      <c r="CU82" s="27">
        <v>5.04</v>
      </c>
      <c r="CV82" s="37">
        <f t="shared" si="323"/>
        <v>186.48</v>
      </c>
      <c r="CW82" s="53"/>
      <c r="CX82" s="110">
        <f t="shared" si="289"/>
        <v>114.92999999999998</v>
      </c>
      <c r="CY82" s="128">
        <v>723</v>
      </c>
      <c r="CZ82" s="124">
        <f t="shared" si="235"/>
        <v>39</v>
      </c>
      <c r="DA82" s="27">
        <v>5.04</v>
      </c>
      <c r="DB82" s="37">
        <f t="shared" si="324"/>
        <v>196.56</v>
      </c>
      <c r="DC82" s="53">
        <v>559.44000000000005</v>
      </c>
      <c r="DD82" s="110">
        <f t="shared" si="290"/>
        <v>477.81000000000006</v>
      </c>
      <c r="DE82" s="128">
        <v>736</v>
      </c>
      <c r="DF82" s="124">
        <f t="shared" si="236"/>
        <v>13</v>
      </c>
      <c r="DG82" s="27">
        <v>5.29</v>
      </c>
      <c r="DH82" s="37">
        <f t="shared" si="325"/>
        <v>68.77</v>
      </c>
      <c r="DI82" s="53"/>
      <c r="DJ82" s="110">
        <f t="shared" si="291"/>
        <v>409.04000000000008</v>
      </c>
      <c r="DK82" s="128">
        <v>781</v>
      </c>
      <c r="DL82" s="124">
        <f t="shared" si="237"/>
        <v>45</v>
      </c>
      <c r="DM82" s="27">
        <v>5.29</v>
      </c>
      <c r="DN82" s="37">
        <f t="shared" si="326"/>
        <v>238.05</v>
      </c>
      <c r="DO82" s="53"/>
      <c r="DP82" s="110">
        <f t="shared" si="292"/>
        <v>170.99000000000007</v>
      </c>
      <c r="DQ82" s="128">
        <v>799</v>
      </c>
      <c r="DR82" s="124">
        <f t="shared" si="238"/>
        <v>18</v>
      </c>
      <c r="DS82" s="27">
        <v>5.29</v>
      </c>
      <c r="DT82" s="37">
        <f t="shared" si="327"/>
        <v>95.22</v>
      </c>
      <c r="DU82" s="53">
        <v>650</v>
      </c>
      <c r="DV82" s="110">
        <f t="shared" si="293"/>
        <v>725.77</v>
      </c>
      <c r="DW82" s="128">
        <v>862</v>
      </c>
      <c r="DX82" s="124">
        <f t="shared" si="239"/>
        <v>63</v>
      </c>
      <c r="DY82" s="27">
        <v>5.29</v>
      </c>
      <c r="DZ82" s="37">
        <f t="shared" si="328"/>
        <v>333.27</v>
      </c>
      <c r="EA82" s="53"/>
      <c r="EB82" s="110">
        <f t="shared" si="294"/>
        <v>392.5</v>
      </c>
      <c r="EC82" s="128">
        <v>877</v>
      </c>
      <c r="ED82" s="124">
        <f t="shared" si="240"/>
        <v>15</v>
      </c>
      <c r="EE82" s="27">
        <v>5.29</v>
      </c>
      <c r="EF82" s="37">
        <f t="shared" si="329"/>
        <v>79.349999999999994</v>
      </c>
      <c r="EG82" s="53">
        <v>500</v>
      </c>
      <c r="EH82" s="110">
        <f t="shared" si="295"/>
        <v>813.15</v>
      </c>
      <c r="EI82" s="128">
        <v>877</v>
      </c>
      <c r="EJ82" s="124">
        <f t="shared" si="241"/>
        <v>0</v>
      </c>
      <c r="EK82" s="27">
        <v>5.29</v>
      </c>
      <c r="EL82" s="37">
        <f t="shared" si="330"/>
        <v>0</v>
      </c>
      <c r="EM82" s="53"/>
      <c r="EN82" s="110">
        <f t="shared" si="296"/>
        <v>813.15</v>
      </c>
      <c r="EO82" s="128">
        <v>877</v>
      </c>
      <c r="EP82" s="124">
        <f t="shared" si="297"/>
        <v>0</v>
      </c>
      <c r="EQ82" s="27">
        <v>5.38</v>
      </c>
      <c r="ER82" s="37">
        <f t="shared" si="331"/>
        <v>0</v>
      </c>
      <c r="ES82" s="53"/>
      <c r="ET82" s="110">
        <f t="shared" si="298"/>
        <v>813.15</v>
      </c>
      <c r="EU82" s="128">
        <v>877</v>
      </c>
      <c r="EV82" s="124">
        <f t="shared" si="299"/>
        <v>0</v>
      </c>
      <c r="EW82" s="27">
        <v>5.38</v>
      </c>
      <c r="EX82" s="37">
        <f t="shared" si="332"/>
        <v>0</v>
      </c>
      <c r="EY82" s="53"/>
      <c r="EZ82" s="110">
        <f t="shared" si="300"/>
        <v>813.15</v>
      </c>
      <c r="FA82" s="128">
        <v>877</v>
      </c>
      <c r="FB82" s="124">
        <f t="shared" si="301"/>
        <v>0</v>
      </c>
      <c r="FC82" s="27">
        <v>5.38</v>
      </c>
      <c r="FD82" s="37">
        <f t="shared" si="333"/>
        <v>0</v>
      </c>
      <c r="FE82" s="53"/>
      <c r="FF82" s="110">
        <f t="shared" si="302"/>
        <v>813.15</v>
      </c>
      <c r="FG82" s="128">
        <v>877</v>
      </c>
      <c r="FH82" s="124">
        <f t="shared" si="303"/>
        <v>0</v>
      </c>
      <c r="FI82" s="27">
        <v>5.38</v>
      </c>
      <c r="FJ82" s="37">
        <f t="shared" si="334"/>
        <v>0</v>
      </c>
      <c r="FK82" s="53"/>
      <c r="FL82" s="110">
        <f t="shared" si="304"/>
        <v>813.15</v>
      </c>
      <c r="FM82" s="128">
        <v>877</v>
      </c>
      <c r="FN82" s="124">
        <f t="shared" si="305"/>
        <v>0</v>
      </c>
      <c r="FO82" s="27">
        <v>5.38</v>
      </c>
      <c r="FP82" s="37">
        <f t="shared" si="335"/>
        <v>0</v>
      </c>
      <c r="FQ82" s="53"/>
      <c r="FR82" s="110">
        <f t="shared" si="306"/>
        <v>813.15</v>
      </c>
      <c r="FS82" s="128">
        <v>887</v>
      </c>
      <c r="FT82" s="124">
        <f t="shared" si="307"/>
        <v>10</v>
      </c>
      <c r="FU82" s="27">
        <v>5.38</v>
      </c>
      <c r="FV82" s="37">
        <f t="shared" si="336"/>
        <v>53.8</v>
      </c>
      <c r="FW82" s="53"/>
      <c r="FX82" s="110">
        <f t="shared" si="308"/>
        <v>759.35</v>
      </c>
      <c r="FY82" s="128">
        <v>889</v>
      </c>
      <c r="FZ82" s="124">
        <f t="shared" si="309"/>
        <v>2</v>
      </c>
      <c r="GA82" s="27">
        <v>5.56</v>
      </c>
      <c r="GB82" s="37">
        <f t="shared" si="337"/>
        <v>11.12</v>
      </c>
      <c r="GC82" s="53"/>
      <c r="GD82" s="110">
        <f t="shared" si="310"/>
        <v>748.23</v>
      </c>
      <c r="GE82" s="128">
        <v>944</v>
      </c>
      <c r="GF82" s="124">
        <f t="shared" si="311"/>
        <v>55</v>
      </c>
      <c r="GG82" s="27">
        <v>5.56</v>
      </c>
      <c r="GH82" s="37">
        <f t="shared" si="338"/>
        <v>305.79999999999995</v>
      </c>
      <c r="GI82" s="53"/>
      <c r="GJ82" s="110">
        <f t="shared" si="312"/>
        <v>442.43000000000006</v>
      </c>
      <c r="GK82" s="128">
        <v>969</v>
      </c>
      <c r="GL82" s="124">
        <f t="shared" si="214"/>
        <v>25</v>
      </c>
      <c r="GM82" s="27">
        <v>5.56</v>
      </c>
      <c r="GN82" s="37">
        <f t="shared" si="339"/>
        <v>139</v>
      </c>
      <c r="GO82" s="53"/>
      <c r="GP82" s="110">
        <f t="shared" si="313"/>
        <v>303.43000000000006</v>
      </c>
      <c r="GQ82" s="128">
        <v>1020</v>
      </c>
      <c r="GR82" s="124">
        <f t="shared" si="215"/>
        <v>51</v>
      </c>
      <c r="GS82" s="27">
        <v>5.56</v>
      </c>
      <c r="GT82" s="37">
        <f t="shared" si="340"/>
        <v>283.56</v>
      </c>
      <c r="GU82" s="53"/>
      <c r="GV82" s="110">
        <f t="shared" si="314"/>
        <v>19.870000000000061</v>
      </c>
    </row>
    <row r="83" spans="1:205" ht="15.6" customHeight="1" x14ac:dyDescent="0.25">
      <c r="A83" s="96" t="s">
        <v>104</v>
      </c>
      <c r="B83" s="6">
        <v>118</v>
      </c>
      <c r="C83" s="23">
        <v>0.54</v>
      </c>
      <c r="D83" s="4"/>
      <c r="E83" s="4"/>
      <c r="F83" s="4"/>
      <c r="G83" s="4">
        <v>150</v>
      </c>
      <c r="H83" s="4">
        <v>1</v>
      </c>
      <c r="I83" s="4">
        <v>150</v>
      </c>
      <c r="J83" s="4">
        <v>150</v>
      </c>
      <c r="K83" s="4">
        <v>2</v>
      </c>
      <c r="L83" s="4">
        <v>2</v>
      </c>
      <c r="M83" s="4">
        <v>2</v>
      </c>
      <c r="N83" s="4">
        <v>2</v>
      </c>
      <c r="O83" s="4">
        <v>2</v>
      </c>
      <c r="P83" s="4">
        <v>2</v>
      </c>
      <c r="Q83" s="4">
        <v>2</v>
      </c>
      <c r="R83" s="4">
        <v>2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20">
        <f t="shared" si="341"/>
        <v>0</v>
      </c>
      <c r="AA83" s="21">
        <v>4.8099999999999996</v>
      </c>
      <c r="AB83" s="22">
        <f t="shared" si="37"/>
        <v>0</v>
      </c>
      <c r="AC83" s="22"/>
      <c r="AD83" s="23">
        <f t="shared" si="342"/>
        <v>0.54</v>
      </c>
      <c r="AE83" s="49">
        <v>0</v>
      </c>
      <c r="AF83" s="36">
        <f t="shared" si="223"/>
        <v>0</v>
      </c>
      <c r="AG83" s="27">
        <v>4.8099999999999996</v>
      </c>
      <c r="AH83" s="37">
        <f t="shared" si="243"/>
        <v>0</v>
      </c>
      <c r="AI83" s="53"/>
      <c r="AJ83" s="37">
        <f t="shared" si="253"/>
        <v>0.54</v>
      </c>
      <c r="AK83" s="49">
        <v>0</v>
      </c>
      <c r="AL83" s="36">
        <f t="shared" si="224"/>
        <v>0</v>
      </c>
      <c r="AM83" s="27">
        <v>5.04</v>
      </c>
      <c r="AN83" s="37">
        <f t="shared" si="245"/>
        <v>0</v>
      </c>
      <c r="AO83" s="53"/>
      <c r="AP83" s="59">
        <f t="shared" si="254"/>
        <v>0.54</v>
      </c>
      <c r="AQ83" s="49">
        <v>0</v>
      </c>
      <c r="AR83" s="36">
        <f t="shared" si="225"/>
        <v>0</v>
      </c>
      <c r="AS83" s="27">
        <v>5.04</v>
      </c>
      <c r="AT83" s="37">
        <f t="shared" si="247"/>
        <v>0</v>
      </c>
      <c r="AU83" s="53"/>
      <c r="AV83" s="110">
        <f t="shared" si="255"/>
        <v>0.54</v>
      </c>
      <c r="AW83" s="49"/>
      <c r="AX83" s="36">
        <f t="shared" si="226"/>
        <v>0</v>
      </c>
      <c r="AY83" s="27">
        <v>5.04</v>
      </c>
      <c r="AZ83" s="37">
        <f t="shared" si="315"/>
        <v>0</v>
      </c>
      <c r="BA83" s="53"/>
      <c r="BB83" s="121">
        <f t="shared" si="256"/>
        <v>0.54</v>
      </c>
      <c r="BC83" s="128"/>
      <c r="BD83" s="124">
        <f t="shared" si="227"/>
        <v>0</v>
      </c>
      <c r="BE83" s="27">
        <v>5.04</v>
      </c>
      <c r="BF83" s="37">
        <f t="shared" si="316"/>
        <v>0</v>
      </c>
      <c r="BG83" s="53"/>
      <c r="BH83" s="121">
        <f t="shared" si="257"/>
        <v>0.54</v>
      </c>
      <c r="BI83" s="128"/>
      <c r="BJ83" s="124">
        <f t="shared" si="228"/>
        <v>0</v>
      </c>
      <c r="BK83" s="27">
        <v>5.04</v>
      </c>
      <c r="BL83" s="37">
        <f t="shared" si="317"/>
        <v>0</v>
      </c>
      <c r="BM83" s="53"/>
      <c r="BN83" s="110">
        <f t="shared" si="283"/>
        <v>0.54</v>
      </c>
      <c r="BO83" s="128"/>
      <c r="BP83" s="124">
        <f t="shared" si="229"/>
        <v>0</v>
      </c>
      <c r="BQ83" s="27">
        <v>5.04</v>
      </c>
      <c r="BR83" s="37">
        <f t="shared" si="318"/>
        <v>0</v>
      </c>
      <c r="BS83" s="53"/>
      <c r="BT83" s="110">
        <f t="shared" si="284"/>
        <v>0.54</v>
      </c>
      <c r="BU83" s="128"/>
      <c r="BV83" s="124">
        <f t="shared" si="230"/>
        <v>0</v>
      </c>
      <c r="BW83" s="27">
        <v>5.04</v>
      </c>
      <c r="BX83" s="37">
        <f t="shared" si="319"/>
        <v>0</v>
      </c>
      <c r="BY83" s="53"/>
      <c r="BZ83" s="110">
        <f t="shared" si="285"/>
        <v>0.54</v>
      </c>
      <c r="CA83" s="128"/>
      <c r="CB83" s="124">
        <f t="shared" si="231"/>
        <v>0</v>
      </c>
      <c r="CC83" s="27">
        <v>5.04</v>
      </c>
      <c r="CD83" s="37">
        <f t="shared" si="320"/>
        <v>0</v>
      </c>
      <c r="CE83" s="53"/>
      <c r="CF83" s="110">
        <f t="shared" si="286"/>
        <v>0.54</v>
      </c>
      <c r="CG83" s="128"/>
      <c r="CH83" s="124">
        <f t="shared" si="232"/>
        <v>0</v>
      </c>
      <c r="CI83" s="27">
        <v>5.04</v>
      </c>
      <c r="CJ83" s="37">
        <f t="shared" si="321"/>
        <v>0</v>
      </c>
      <c r="CK83" s="53"/>
      <c r="CL83" s="110">
        <f t="shared" si="287"/>
        <v>0.54</v>
      </c>
      <c r="CM83" s="128"/>
      <c r="CN83" s="124">
        <f t="shared" si="233"/>
        <v>0</v>
      </c>
      <c r="CO83" s="27">
        <v>5.04</v>
      </c>
      <c r="CP83" s="37">
        <f t="shared" si="322"/>
        <v>0</v>
      </c>
      <c r="CQ83" s="53"/>
      <c r="CR83" s="110">
        <f t="shared" si="288"/>
        <v>0.54</v>
      </c>
      <c r="CS83" s="128">
        <v>0</v>
      </c>
      <c r="CT83" s="124">
        <f t="shared" si="234"/>
        <v>0</v>
      </c>
      <c r="CU83" s="27">
        <v>5.04</v>
      </c>
      <c r="CV83" s="37">
        <f t="shared" si="323"/>
        <v>0</v>
      </c>
      <c r="CW83" s="53"/>
      <c r="CX83" s="110">
        <f t="shared" si="289"/>
        <v>0.54</v>
      </c>
      <c r="CY83" s="128">
        <v>0</v>
      </c>
      <c r="CZ83" s="124">
        <f t="shared" si="235"/>
        <v>0</v>
      </c>
      <c r="DA83" s="27">
        <v>5.04</v>
      </c>
      <c r="DB83" s="37">
        <f t="shared" si="324"/>
        <v>0</v>
      </c>
      <c r="DC83" s="53"/>
      <c r="DD83" s="110">
        <f t="shared" si="290"/>
        <v>0.54</v>
      </c>
      <c r="DE83" s="128">
        <v>0</v>
      </c>
      <c r="DF83" s="124">
        <f t="shared" si="236"/>
        <v>0</v>
      </c>
      <c r="DG83" s="27">
        <v>5.29</v>
      </c>
      <c r="DH83" s="37">
        <f t="shared" si="325"/>
        <v>0</v>
      </c>
      <c r="DI83" s="53"/>
      <c r="DJ83" s="110">
        <f t="shared" si="291"/>
        <v>0.54</v>
      </c>
      <c r="DK83" s="128">
        <v>0</v>
      </c>
      <c r="DL83" s="124">
        <f t="shared" si="237"/>
        <v>0</v>
      </c>
      <c r="DM83" s="27">
        <v>5.29</v>
      </c>
      <c r="DN83" s="37">
        <f t="shared" si="326"/>
        <v>0</v>
      </c>
      <c r="DO83" s="53"/>
      <c r="DP83" s="110">
        <f t="shared" si="292"/>
        <v>0.54</v>
      </c>
      <c r="DQ83" s="128"/>
      <c r="DR83" s="124">
        <f t="shared" si="238"/>
        <v>0</v>
      </c>
      <c r="DS83" s="27">
        <v>5.29</v>
      </c>
      <c r="DT83" s="37">
        <f t="shared" si="327"/>
        <v>0</v>
      </c>
      <c r="DU83" s="53"/>
      <c r="DV83" s="110">
        <f t="shared" si="293"/>
        <v>0.54</v>
      </c>
      <c r="DW83" s="128">
        <v>0</v>
      </c>
      <c r="DX83" s="124">
        <f t="shared" si="239"/>
        <v>0</v>
      </c>
      <c r="DY83" s="27">
        <v>5.29</v>
      </c>
      <c r="DZ83" s="37">
        <f t="shared" si="328"/>
        <v>0</v>
      </c>
      <c r="EA83" s="53"/>
      <c r="EB83" s="110">
        <f t="shared" si="294"/>
        <v>0.54</v>
      </c>
      <c r="EC83" s="128">
        <v>0</v>
      </c>
      <c r="ED83" s="124">
        <f t="shared" si="240"/>
        <v>0</v>
      </c>
      <c r="EE83" s="27">
        <v>5.29</v>
      </c>
      <c r="EF83" s="37">
        <f t="shared" si="329"/>
        <v>0</v>
      </c>
      <c r="EG83" s="53"/>
      <c r="EH83" s="110">
        <f t="shared" si="295"/>
        <v>0.54</v>
      </c>
      <c r="EI83" s="128"/>
      <c r="EJ83" s="124">
        <f t="shared" si="241"/>
        <v>0</v>
      </c>
      <c r="EK83" s="27">
        <v>5.29</v>
      </c>
      <c r="EL83" s="37">
        <f t="shared" si="330"/>
        <v>0</v>
      </c>
      <c r="EM83" s="53"/>
      <c r="EN83" s="110">
        <f t="shared" si="296"/>
        <v>0.54</v>
      </c>
      <c r="EO83" s="128"/>
      <c r="EP83" s="124">
        <f t="shared" si="297"/>
        <v>0</v>
      </c>
      <c r="EQ83" s="27">
        <v>5.38</v>
      </c>
      <c r="ER83" s="37">
        <f t="shared" si="331"/>
        <v>0</v>
      </c>
      <c r="ES83" s="53"/>
      <c r="ET83" s="110">
        <f t="shared" si="298"/>
        <v>0.54</v>
      </c>
      <c r="EU83" s="128"/>
      <c r="EV83" s="124">
        <f t="shared" si="299"/>
        <v>0</v>
      </c>
      <c r="EW83" s="27">
        <v>5.38</v>
      </c>
      <c r="EX83" s="37">
        <f t="shared" si="332"/>
        <v>0</v>
      </c>
      <c r="EY83" s="53"/>
      <c r="EZ83" s="110">
        <f t="shared" si="300"/>
        <v>0.54</v>
      </c>
      <c r="FA83" s="128"/>
      <c r="FB83" s="124">
        <f t="shared" si="301"/>
        <v>0</v>
      </c>
      <c r="FC83" s="27">
        <v>5.38</v>
      </c>
      <c r="FD83" s="37">
        <f t="shared" si="333"/>
        <v>0</v>
      </c>
      <c r="FE83" s="53"/>
      <c r="FF83" s="110">
        <f t="shared" si="302"/>
        <v>0.54</v>
      </c>
      <c r="FG83" s="128"/>
      <c r="FH83" s="124">
        <f t="shared" si="303"/>
        <v>0</v>
      </c>
      <c r="FI83" s="27">
        <v>5.38</v>
      </c>
      <c r="FJ83" s="37">
        <f t="shared" si="334"/>
        <v>0</v>
      </c>
      <c r="FK83" s="53"/>
      <c r="FL83" s="110">
        <f t="shared" si="304"/>
        <v>0.54</v>
      </c>
      <c r="FM83" s="128"/>
      <c r="FN83" s="124">
        <f t="shared" si="305"/>
        <v>0</v>
      </c>
      <c r="FO83" s="27">
        <v>5.38</v>
      </c>
      <c r="FP83" s="37">
        <f t="shared" si="335"/>
        <v>0</v>
      </c>
      <c r="FQ83" s="53"/>
      <c r="FR83" s="110">
        <f t="shared" si="306"/>
        <v>0.54</v>
      </c>
      <c r="FS83" s="128"/>
      <c r="FT83" s="124">
        <f t="shared" si="307"/>
        <v>0</v>
      </c>
      <c r="FU83" s="27">
        <v>5.38</v>
      </c>
      <c r="FV83" s="37">
        <f t="shared" si="336"/>
        <v>0</v>
      </c>
      <c r="FW83" s="53"/>
      <c r="FX83" s="110">
        <f t="shared" si="308"/>
        <v>0.54</v>
      </c>
      <c r="FY83" s="128"/>
      <c r="FZ83" s="124">
        <f t="shared" si="309"/>
        <v>0</v>
      </c>
      <c r="GA83" s="27">
        <v>5.56</v>
      </c>
      <c r="GB83" s="37">
        <f t="shared" si="337"/>
        <v>0</v>
      </c>
      <c r="GC83" s="53"/>
      <c r="GD83" s="110">
        <f t="shared" si="310"/>
        <v>0.54</v>
      </c>
      <c r="GE83" s="128"/>
      <c r="GF83" s="124">
        <f t="shared" si="311"/>
        <v>0</v>
      </c>
      <c r="GG83" s="27">
        <v>5.56</v>
      </c>
      <c r="GH83" s="37">
        <f t="shared" si="338"/>
        <v>0</v>
      </c>
      <c r="GI83" s="53"/>
      <c r="GJ83" s="110">
        <f t="shared" si="312"/>
        <v>0.54</v>
      </c>
      <c r="GK83" s="128">
        <v>0</v>
      </c>
      <c r="GL83" s="124">
        <f t="shared" si="214"/>
        <v>0</v>
      </c>
      <c r="GM83" s="27">
        <v>5.56</v>
      </c>
      <c r="GN83" s="37">
        <f t="shared" si="339"/>
        <v>0</v>
      </c>
      <c r="GO83" s="53"/>
      <c r="GP83" s="110">
        <f t="shared" si="313"/>
        <v>0.54</v>
      </c>
      <c r="GQ83" s="128">
        <v>0</v>
      </c>
      <c r="GR83" s="124">
        <f t="shared" si="215"/>
        <v>0</v>
      </c>
      <c r="GS83" s="27">
        <v>5.56</v>
      </c>
      <c r="GT83" s="37">
        <f t="shared" si="340"/>
        <v>0</v>
      </c>
      <c r="GU83" s="53"/>
      <c r="GV83" s="110">
        <f t="shared" si="314"/>
        <v>0.54</v>
      </c>
    </row>
    <row r="84" spans="1:205" ht="15.6" customHeight="1" x14ac:dyDescent="0.25">
      <c r="A84" s="96" t="s">
        <v>105</v>
      </c>
      <c r="B84" s="6">
        <v>119</v>
      </c>
      <c r="C84" s="24">
        <v>-603.57000000000005</v>
      </c>
      <c r="D84" s="4">
        <v>794</v>
      </c>
      <c r="E84" s="4">
        <v>14</v>
      </c>
      <c r="F84" s="4">
        <v>14</v>
      </c>
      <c r="G84" s="4">
        <v>34</v>
      </c>
      <c r="H84" s="4">
        <v>52</v>
      </c>
      <c r="I84" s="4">
        <v>64</v>
      </c>
      <c r="J84" s="4">
        <v>92</v>
      </c>
      <c r="K84" s="4">
        <v>136</v>
      </c>
      <c r="L84" s="4">
        <v>162</v>
      </c>
      <c r="M84" s="4">
        <v>172</v>
      </c>
      <c r="N84" s="4">
        <v>174</v>
      </c>
      <c r="O84" s="4">
        <v>227</v>
      </c>
      <c r="P84" s="4">
        <v>273</v>
      </c>
      <c r="Q84" s="4">
        <v>330</v>
      </c>
      <c r="R84" s="4">
        <v>381</v>
      </c>
      <c r="S84" s="4">
        <v>409</v>
      </c>
      <c r="T84" s="4">
        <v>425</v>
      </c>
      <c r="U84" s="4">
        <v>445</v>
      </c>
      <c r="V84" s="4">
        <v>538</v>
      </c>
      <c r="W84" s="4">
        <v>555</v>
      </c>
      <c r="X84" s="4">
        <v>655</v>
      </c>
      <c r="Y84" s="4">
        <v>840</v>
      </c>
      <c r="Z84" s="20">
        <f t="shared" si="341"/>
        <v>185</v>
      </c>
      <c r="AA84" s="21">
        <v>4.8099999999999996</v>
      </c>
      <c r="AB84" s="22">
        <f t="shared" si="37"/>
        <v>889.84999999999991</v>
      </c>
      <c r="AC84" s="25">
        <v>500</v>
      </c>
      <c r="AD84" s="24">
        <f t="shared" si="342"/>
        <v>-993.42</v>
      </c>
      <c r="AE84" s="49">
        <v>1061</v>
      </c>
      <c r="AF84" s="36">
        <f t="shared" si="223"/>
        <v>221</v>
      </c>
      <c r="AG84" s="27">
        <v>4.8099999999999996</v>
      </c>
      <c r="AH84" s="37">
        <f t="shared" si="243"/>
        <v>1063.01</v>
      </c>
      <c r="AI84" s="53">
        <v>1000</v>
      </c>
      <c r="AJ84" s="57">
        <f t="shared" si="253"/>
        <v>-1056.4299999999998</v>
      </c>
      <c r="AK84" s="49">
        <v>1253</v>
      </c>
      <c r="AL84" s="36">
        <f t="shared" si="224"/>
        <v>192</v>
      </c>
      <c r="AM84" s="27">
        <v>5.04</v>
      </c>
      <c r="AN84" s="37">
        <f t="shared" si="245"/>
        <v>967.68000000000006</v>
      </c>
      <c r="AO84" s="53">
        <v>1000</v>
      </c>
      <c r="AP84" s="57">
        <f t="shared" si="254"/>
        <v>-1024.1099999999999</v>
      </c>
      <c r="AQ84" s="49">
        <v>1474.64</v>
      </c>
      <c r="AR84" s="36">
        <f t="shared" si="225"/>
        <v>221.6400000000001</v>
      </c>
      <c r="AS84" s="27">
        <v>5.04</v>
      </c>
      <c r="AT84" s="37">
        <f t="shared" si="247"/>
        <v>1117.0656000000006</v>
      </c>
      <c r="AU84" s="53">
        <v>2000</v>
      </c>
      <c r="AV84" s="58">
        <f t="shared" si="255"/>
        <v>-141.17560000000049</v>
      </c>
      <c r="AW84" s="49">
        <v>1722</v>
      </c>
      <c r="AX84" s="36">
        <f t="shared" si="226"/>
        <v>247.3599999999999</v>
      </c>
      <c r="AY84" s="27">
        <v>5.04</v>
      </c>
      <c r="AZ84" s="37">
        <f t="shared" si="315"/>
        <v>1246.6943999999994</v>
      </c>
      <c r="BA84" s="53"/>
      <c r="BB84" s="119">
        <f t="shared" si="256"/>
        <v>-1387.87</v>
      </c>
      <c r="BC84" s="128">
        <v>1798</v>
      </c>
      <c r="BD84" s="124">
        <f t="shared" si="227"/>
        <v>76</v>
      </c>
      <c r="BE84" s="27">
        <v>5.04</v>
      </c>
      <c r="BF84" s="37">
        <f t="shared" si="316"/>
        <v>383.04</v>
      </c>
      <c r="BG84" s="53"/>
      <c r="BH84" s="119">
        <f t="shared" si="257"/>
        <v>-1770.9099999999999</v>
      </c>
      <c r="BI84" s="128">
        <v>1798</v>
      </c>
      <c r="BJ84" s="124">
        <f t="shared" si="228"/>
        <v>0</v>
      </c>
      <c r="BK84" s="27">
        <v>5.04</v>
      </c>
      <c r="BL84" s="37">
        <f t="shared" si="317"/>
        <v>0</v>
      </c>
      <c r="BM84" s="53">
        <v>1000</v>
      </c>
      <c r="BN84" s="58">
        <f t="shared" si="283"/>
        <v>-770.90999999999985</v>
      </c>
      <c r="BO84" s="128">
        <v>1798</v>
      </c>
      <c r="BP84" s="124">
        <f t="shared" si="229"/>
        <v>0</v>
      </c>
      <c r="BQ84" s="27">
        <v>5.04</v>
      </c>
      <c r="BR84" s="37">
        <f t="shared" si="318"/>
        <v>0</v>
      </c>
      <c r="BS84" s="53"/>
      <c r="BT84" s="58">
        <f t="shared" si="284"/>
        <v>-770.90999999999985</v>
      </c>
      <c r="BU84" s="128">
        <v>1798</v>
      </c>
      <c r="BV84" s="124">
        <f t="shared" si="230"/>
        <v>0</v>
      </c>
      <c r="BW84" s="27">
        <v>5.04</v>
      </c>
      <c r="BX84" s="37">
        <f t="shared" si="319"/>
        <v>0</v>
      </c>
      <c r="BY84" s="53"/>
      <c r="BZ84" s="58">
        <f t="shared" si="285"/>
        <v>-770.90999999999985</v>
      </c>
      <c r="CA84" s="128">
        <v>1798</v>
      </c>
      <c r="CB84" s="124">
        <f t="shared" si="231"/>
        <v>0</v>
      </c>
      <c r="CC84" s="27">
        <v>5.04</v>
      </c>
      <c r="CD84" s="37">
        <f t="shared" si="320"/>
        <v>0</v>
      </c>
      <c r="CE84" s="53"/>
      <c r="CF84" s="58">
        <f t="shared" si="286"/>
        <v>-770.90999999999985</v>
      </c>
      <c r="CG84" s="128">
        <v>1798</v>
      </c>
      <c r="CH84" s="124">
        <f t="shared" si="232"/>
        <v>0</v>
      </c>
      <c r="CI84" s="27">
        <v>5.04</v>
      </c>
      <c r="CJ84" s="37">
        <f t="shared" si="321"/>
        <v>0</v>
      </c>
      <c r="CK84" s="53"/>
      <c r="CL84" s="58">
        <f t="shared" si="287"/>
        <v>-770.90999999999985</v>
      </c>
      <c r="CM84" s="128">
        <v>1822</v>
      </c>
      <c r="CN84" s="124">
        <f t="shared" si="233"/>
        <v>24</v>
      </c>
      <c r="CO84" s="27">
        <v>5.04</v>
      </c>
      <c r="CP84" s="37">
        <f t="shared" si="322"/>
        <v>120.96000000000001</v>
      </c>
      <c r="CQ84" s="53"/>
      <c r="CR84" s="58">
        <f t="shared" si="288"/>
        <v>-891.86999999999989</v>
      </c>
      <c r="CS84" s="128">
        <v>2047</v>
      </c>
      <c r="CT84" s="124">
        <f t="shared" si="234"/>
        <v>225</v>
      </c>
      <c r="CU84" s="27">
        <v>5.04</v>
      </c>
      <c r="CV84" s="37">
        <f t="shared" si="323"/>
        <v>1134</v>
      </c>
      <c r="CW84" s="53">
        <v>2000</v>
      </c>
      <c r="CX84" s="58">
        <f t="shared" si="289"/>
        <v>-25.869999999999891</v>
      </c>
      <c r="CY84" s="128">
        <v>2242</v>
      </c>
      <c r="CZ84" s="124">
        <f t="shared" si="235"/>
        <v>195</v>
      </c>
      <c r="DA84" s="27">
        <v>5.04</v>
      </c>
      <c r="DB84" s="37">
        <f t="shared" si="324"/>
        <v>982.8</v>
      </c>
      <c r="DC84" s="53">
        <v>1500</v>
      </c>
      <c r="DD84" s="110">
        <f t="shared" si="290"/>
        <v>491.33000000000015</v>
      </c>
      <c r="DE84" s="128">
        <v>2444</v>
      </c>
      <c r="DF84" s="124">
        <f t="shared" si="236"/>
        <v>202</v>
      </c>
      <c r="DG84" s="27">
        <v>5.29</v>
      </c>
      <c r="DH84" s="37">
        <f t="shared" si="325"/>
        <v>1068.58</v>
      </c>
      <c r="DI84" s="53">
        <v>2000</v>
      </c>
      <c r="DJ84" s="110">
        <f t="shared" si="291"/>
        <v>1422.7500000000002</v>
      </c>
      <c r="DK84" s="128">
        <v>2690</v>
      </c>
      <c r="DL84" s="124">
        <f t="shared" si="237"/>
        <v>246</v>
      </c>
      <c r="DM84" s="27">
        <v>5.29</v>
      </c>
      <c r="DN84" s="37">
        <f t="shared" si="326"/>
        <v>1301.3399999999999</v>
      </c>
      <c r="DO84" s="53"/>
      <c r="DP84" s="110">
        <f t="shared" si="292"/>
        <v>121.41000000000031</v>
      </c>
      <c r="DQ84" s="128">
        <v>2890</v>
      </c>
      <c r="DR84" s="124">
        <f t="shared" si="238"/>
        <v>200</v>
      </c>
      <c r="DS84" s="27">
        <v>5.29</v>
      </c>
      <c r="DT84" s="37">
        <f t="shared" si="327"/>
        <v>1058</v>
      </c>
      <c r="DU84" s="53">
        <v>2000</v>
      </c>
      <c r="DV84" s="110">
        <f t="shared" si="293"/>
        <v>1063.4100000000003</v>
      </c>
      <c r="DW84" s="128">
        <v>2911</v>
      </c>
      <c r="DX84" s="124">
        <f t="shared" si="239"/>
        <v>21</v>
      </c>
      <c r="DY84" s="27">
        <v>5.29</v>
      </c>
      <c r="DZ84" s="37">
        <f t="shared" si="328"/>
        <v>111.09</v>
      </c>
      <c r="EA84" s="53"/>
      <c r="EB84" s="110">
        <f t="shared" si="294"/>
        <v>952.32000000000028</v>
      </c>
      <c r="EC84" s="128">
        <v>2916</v>
      </c>
      <c r="ED84" s="124">
        <f t="shared" si="240"/>
        <v>5</v>
      </c>
      <c r="EE84" s="27">
        <v>5.29</v>
      </c>
      <c r="EF84" s="37">
        <f t="shared" si="329"/>
        <v>26.45</v>
      </c>
      <c r="EG84" s="53"/>
      <c r="EH84" s="110">
        <f t="shared" si="295"/>
        <v>925.87000000000023</v>
      </c>
      <c r="EI84" s="128">
        <v>2916</v>
      </c>
      <c r="EJ84" s="124">
        <f t="shared" si="241"/>
        <v>0</v>
      </c>
      <c r="EK84" s="27">
        <v>5.29</v>
      </c>
      <c r="EL84" s="37">
        <f t="shared" si="330"/>
        <v>0</v>
      </c>
      <c r="EM84" s="53"/>
      <c r="EN84" s="110">
        <f t="shared" si="296"/>
        <v>925.87000000000023</v>
      </c>
      <c r="EO84" s="128">
        <v>2916</v>
      </c>
      <c r="EP84" s="124">
        <f t="shared" si="297"/>
        <v>0</v>
      </c>
      <c r="EQ84" s="27">
        <v>5.38</v>
      </c>
      <c r="ER84" s="37">
        <f t="shared" si="331"/>
        <v>0</v>
      </c>
      <c r="ES84" s="53"/>
      <c r="ET84" s="110">
        <f t="shared" si="298"/>
        <v>925.87000000000023</v>
      </c>
      <c r="EU84" s="128">
        <v>2916</v>
      </c>
      <c r="EV84" s="124">
        <f t="shared" si="299"/>
        <v>0</v>
      </c>
      <c r="EW84" s="27">
        <v>5.38</v>
      </c>
      <c r="EX84" s="37">
        <f t="shared" si="332"/>
        <v>0</v>
      </c>
      <c r="EY84" s="53"/>
      <c r="EZ84" s="110">
        <f t="shared" si="300"/>
        <v>925.87000000000023</v>
      </c>
      <c r="FA84" s="128">
        <v>2916</v>
      </c>
      <c r="FB84" s="124">
        <f t="shared" si="301"/>
        <v>0</v>
      </c>
      <c r="FC84" s="27">
        <v>5.38</v>
      </c>
      <c r="FD84" s="37">
        <f t="shared" si="333"/>
        <v>0</v>
      </c>
      <c r="FE84" s="53"/>
      <c r="FF84" s="110">
        <f t="shared" si="302"/>
        <v>925.87000000000023</v>
      </c>
      <c r="FG84" s="128">
        <v>2922</v>
      </c>
      <c r="FH84" s="124">
        <f t="shared" si="303"/>
        <v>6</v>
      </c>
      <c r="FI84" s="27">
        <v>5.38</v>
      </c>
      <c r="FJ84" s="37">
        <f t="shared" si="334"/>
        <v>32.28</v>
      </c>
      <c r="FK84" s="53">
        <v>2500</v>
      </c>
      <c r="FL84" s="110">
        <f t="shared" si="304"/>
        <v>3393.59</v>
      </c>
      <c r="FM84" s="128">
        <v>3104</v>
      </c>
      <c r="FN84" s="124">
        <f t="shared" si="305"/>
        <v>182</v>
      </c>
      <c r="FO84" s="27">
        <v>5.38</v>
      </c>
      <c r="FP84" s="37">
        <f t="shared" si="335"/>
        <v>979.16</v>
      </c>
      <c r="FQ84" s="53"/>
      <c r="FR84" s="110">
        <f t="shared" si="306"/>
        <v>2414.4300000000003</v>
      </c>
      <c r="FS84" s="128">
        <v>3313</v>
      </c>
      <c r="FT84" s="124">
        <f t="shared" si="307"/>
        <v>209</v>
      </c>
      <c r="FU84" s="27">
        <v>5.38</v>
      </c>
      <c r="FV84" s="37">
        <f t="shared" si="336"/>
        <v>1124.42</v>
      </c>
      <c r="FW84" s="53"/>
      <c r="FX84" s="110">
        <f t="shared" si="308"/>
        <v>1290.0100000000002</v>
      </c>
      <c r="FY84" s="128">
        <v>3492</v>
      </c>
      <c r="FZ84" s="124">
        <f t="shared" si="309"/>
        <v>179</v>
      </c>
      <c r="GA84" s="27">
        <v>5.56</v>
      </c>
      <c r="GB84" s="37">
        <f t="shared" si="337"/>
        <v>995.2399999999999</v>
      </c>
      <c r="GC84" s="53"/>
      <c r="GD84" s="110">
        <f t="shared" si="310"/>
        <v>294.77000000000032</v>
      </c>
      <c r="GE84" s="128">
        <v>3614</v>
      </c>
      <c r="GF84" s="124">
        <f t="shared" si="311"/>
        <v>122</v>
      </c>
      <c r="GG84" s="27">
        <v>5.56</v>
      </c>
      <c r="GH84" s="37">
        <f t="shared" si="338"/>
        <v>678.31999999999994</v>
      </c>
      <c r="GI84" s="53"/>
      <c r="GJ84" s="58">
        <f t="shared" si="312"/>
        <v>-383.54999999999961</v>
      </c>
      <c r="GK84" s="128">
        <v>3800</v>
      </c>
      <c r="GL84" s="124">
        <f t="shared" si="214"/>
        <v>186</v>
      </c>
      <c r="GM84" s="27">
        <v>5.56</v>
      </c>
      <c r="GN84" s="37">
        <f t="shared" si="339"/>
        <v>1034.1599999999999</v>
      </c>
      <c r="GO84" s="53"/>
      <c r="GP84" s="57">
        <f t="shared" si="313"/>
        <v>-1417.7099999999996</v>
      </c>
      <c r="GQ84" s="128">
        <v>3817</v>
      </c>
      <c r="GR84" s="124">
        <f t="shared" si="215"/>
        <v>17</v>
      </c>
      <c r="GS84" s="27">
        <v>5.56</v>
      </c>
      <c r="GT84" s="37">
        <f t="shared" si="340"/>
        <v>94.52</v>
      </c>
      <c r="GU84" s="53"/>
      <c r="GV84" s="57">
        <f t="shared" si="314"/>
        <v>-1512.2299999999996</v>
      </c>
    </row>
    <row r="85" spans="1:205" ht="15.6" customHeight="1" x14ac:dyDescent="0.25">
      <c r="A85" s="96" t="s">
        <v>203</v>
      </c>
      <c r="B85" s="28">
        <v>122</v>
      </c>
      <c r="C85" s="8"/>
      <c r="D85" s="9"/>
      <c r="E85" s="10"/>
      <c r="F85" s="10"/>
      <c r="G85" s="10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8"/>
      <c r="Y85" s="8"/>
      <c r="Z85" s="9"/>
      <c r="AA85" s="9"/>
      <c r="AB85" s="8"/>
      <c r="AC85" s="14"/>
      <c r="AD85" s="8"/>
      <c r="AE85" s="49"/>
      <c r="AF85" s="36">
        <f t="shared" si="223"/>
        <v>0</v>
      </c>
      <c r="AG85" s="27">
        <v>4.8099999999999996</v>
      </c>
      <c r="AH85" s="37">
        <f t="shared" si="243"/>
        <v>0</v>
      </c>
      <c r="AI85" s="53"/>
      <c r="AJ85" s="37">
        <f t="shared" si="253"/>
        <v>0</v>
      </c>
      <c r="AK85" s="49"/>
      <c r="AL85" s="36">
        <f t="shared" si="224"/>
        <v>0</v>
      </c>
      <c r="AM85" s="27">
        <v>5.04</v>
      </c>
      <c r="AN85" s="37">
        <f t="shared" si="245"/>
        <v>0</v>
      </c>
      <c r="AO85" s="53"/>
      <c r="AP85" s="59">
        <f t="shared" si="254"/>
        <v>0</v>
      </c>
      <c r="AQ85" s="49"/>
      <c r="AR85" s="36">
        <f t="shared" si="225"/>
        <v>0</v>
      </c>
      <c r="AS85" s="27">
        <v>5.04</v>
      </c>
      <c r="AT85" s="37">
        <f t="shared" si="247"/>
        <v>0</v>
      </c>
      <c r="AU85" s="53"/>
      <c r="AV85" s="59">
        <f t="shared" si="255"/>
        <v>0</v>
      </c>
      <c r="AW85" s="49"/>
      <c r="AX85" s="36">
        <f t="shared" si="226"/>
        <v>0</v>
      </c>
      <c r="AY85" s="27">
        <v>5.04</v>
      </c>
      <c r="AZ85" s="37">
        <f t="shared" si="315"/>
        <v>0</v>
      </c>
      <c r="BA85" s="53"/>
      <c r="BB85" s="121">
        <f t="shared" si="256"/>
        <v>0</v>
      </c>
      <c r="BC85" s="128"/>
      <c r="BD85" s="124">
        <f t="shared" si="227"/>
        <v>0</v>
      </c>
      <c r="BE85" s="27">
        <v>5.04</v>
      </c>
      <c r="BF85" s="37">
        <f t="shared" si="316"/>
        <v>0</v>
      </c>
      <c r="BG85" s="53"/>
      <c r="BH85" s="121">
        <f t="shared" si="257"/>
        <v>0</v>
      </c>
      <c r="BI85" s="128"/>
      <c r="BJ85" s="124">
        <f t="shared" si="228"/>
        <v>0</v>
      </c>
      <c r="BK85" s="27">
        <v>5.04</v>
      </c>
      <c r="BL85" s="37">
        <f t="shared" si="317"/>
        <v>0</v>
      </c>
      <c r="BM85" s="53"/>
      <c r="BN85" s="110">
        <f t="shared" si="283"/>
        <v>0</v>
      </c>
      <c r="BO85" s="128"/>
      <c r="BP85" s="124">
        <f t="shared" si="229"/>
        <v>0</v>
      </c>
      <c r="BQ85" s="27">
        <v>5.04</v>
      </c>
      <c r="BR85" s="37">
        <f t="shared" si="318"/>
        <v>0</v>
      </c>
      <c r="BS85" s="53"/>
      <c r="BT85" s="110">
        <f t="shared" si="284"/>
        <v>0</v>
      </c>
      <c r="BU85" s="128"/>
      <c r="BV85" s="124">
        <f t="shared" si="230"/>
        <v>0</v>
      </c>
      <c r="BW85" s="27">
        <v>5.04</v>
      </c>
      <c r="BX85" s="37">
        <f t="shared" si="319"/>
        <v>0</v>
      </c>
      <c r="BY85" s="53"/>
      <c r="BZ85" s="110">
        <f t="shared" si="285"/>
        <v>0</v>
      </c>
      <c r="CA85" s="128"/>
      <c r="CB85" s="124">
        <f t="shared" si="231"/>
        <v>0</v>
      </c>
      <c r="CC85" s="27">
        <v>5.04</v>
      </c>
      <c r="CD85" s="37">
        <f t="shared" si="320"/>
        <v>0</v>
      </c>
      <c r="CE85" s="53"/>
      <c r="CF85" s="110">
        <f t="shared" si="286"/>
        <v>0</v>
      </c>
      <c r="CG85" s="128"/>
      <c r="CH85" s="124">
        <f t="shared" si="232"/>
        <v>0</v>
      </c>
      <c r="CI85" s="27">
        <v>5.04</v>
      </c>
      <c r="CJ85" s="37">
        <f t="shared" si="321"/>
        <v>0</v>
      </c>
      <c r="CK85" s="53"/>
      <c r="CL85" s="110">
        <f t="shared" si="287"/>
        <v>0</v>
      </c>
      <c r="CM85" s="128"/>
      <c r="CN85" s="124">
        <f t="shared" si="233"/>
        <v>0</v>
      </c>
      <c r="CO85" s="27">
        <v>5.04</v>
      </c>
      <c r="CP85" s="37">
        <f t="shared" si="322"/>
        <v>0</v>
      </c>
      <c r="CQ85" s="53"/>
      <c r="CR85" s="110">
        <f t="shared" si="288"/>
        <v>0</v>
      </c>
      <c r="CS85" s="128"/>
      <c r="CT85" s="124">
        <f t="shared" si="234"/>
        <v>0</v>
      </c>
      <c r="CU85" s="27">
        <v>5.04</v>
      </c>
      <c r="CV85" s="37">
        <f t="shared" si="323"/>
        <v>0</v>
      </c>
      <c r="CW85" s="53"/>
      <c r="CX85" s="110">
        <f t="shared" si="289"/>
        <v>0</v>
      </c>
      <c r="CY85" s="128"/>
      <c r="CZ85" s="124">
        <f t="shared" si="235"/>
        <v>0</v>
      </c>
      <c r="DA85" s="27">
        <v>5.04</v>
      </c>
      <c r="DB85" s="37">
        <f t="shared" si="324"/>
        <v>0</v>
      </c>
      <c r="DC85" s="53"/>
      <c r="DD85" s="110">
        <f t="shared" si="290"/>
        <v>0</v>
      </c>
      <c r="DE85" s="128"/>
      <c r="DF85" s="124">
        <f t="shared" si="236"/>
        <v>0</v>
      </c>
      <c r="DG85" s="27">
        <v>5.29</v>
      </c>
      <c r="DH85" s="37">
        <f t="shared" si="325"/>
        <v>0</v>
      </c>
      <c r="DI85" s="53"/>
      <c r="DJ85" s="110">
        <f t="shared" si="291"/>
        <v>0</v>
      </c>
      <c r="DK85" s="128"/>
      <c r="DL85" s="124">
        <f t="shared" si="237"/>
        <v>0</v>
      </c>
      <c r="DM85" s="27">
        <v>5.29</v>
      </c>
      <c r="DN85" s="37">
        <f t="shared" si="326"/>
        <v>0</v>
      </c>
      <c r="DO85" s="53"/>
      <c r="DP85" s="110">
        <f t="shared" si="292"/>
        <v>0</v>
      </c>
      <c r="DQ85" s="128"/>
      <c r="DR85" s="124">
        <f t="shared" si="238"/>
        <v>0</v>
      </c>
      <c r="DS85" s="27">
        <v>5.29</v>
      </c>
      <c r="DT85" s="37">
        <f t="shared" si="327"/>
        <v>0</v>
      </c>
      <c r="DU85" s="53"/>
      <c r="DV85" s="110">
        <f t="shared" si="293"/>
        <v>0</v>
      </c>
      <c r="DW85" s="128"/>
      <c r="DX85" s="124">
        <f t="shared" si="239"/>
        <v>0</v>
      </c>
      <c r="DY85" s="27">
        <v>5.29</v>
      </c>
      <c r="DZ85" s="37">
        <f t="shared" si="328"/>
        <v>0</v>
      </c>
      <c r="EA85" s="53"/>
      <c r="EB85" s="110">
        <f t="shared" si="294"/>
        <v>0</v>
      </c>
      <c r="EC85" s="128"/>
      <c r="ED85" s="124">
        <f t="shared" si="240"/>
        <v>0</v>
      </c>
      <c r="EE85" s="27">
        <v>5.29</v>
      </c>
      <c r="EF85" s="37">
        <f t="shared" si="329"/>
        <v>0</v>
      </c>
      <c r="EG85" s="53"/>
      <c r="EH85" s="110">
        <f t="shared" si="295"/>
        <v>0</v>
      </c>
      <c r="EI85" s="128"/>
      <c r="EJ85" s="124">
        <f t="shared" si="241"/>
        <v>0</v>
      </c>
      <c r="EK85" s="27">
        <v>5.29</v>
      </c>
      <c r="EL85" s="37">
        <f t="shared" si="330"/>
        <v>0</v>
      </c>
      <c r="EM85" s="53"/>
      <c r="EN85" s="110">
        <f t="shared" si="296"/>
        <v>0</v>
      </c>
      <c r="EO85" s="128"/>
      <c r="EP85" s="124">
        <f t="shared" si="297"/>
        <v>0</v>
      </c>
      <c r="EQ85" s="27">
        <v>5.38</v>
      </c>
      <c r="ER85" s="37">
        <f t="shared" si="331"/>
        <v>0</v>
      </c>
      <c r="ES85" s="53"/>
      <c r="ET85" s="110">
        <f t="shared" si="298"/>
        <v>0</v>
      </c>
      <c r="EU85" s="128"/>
      <c r="EV85" s="124">
        <f t="shared" si="299"/>
        <v>0</v>
      </c>
      <c r="EW85" s="27">
        <v>5.38</v>
      </c>
      <c r="EX85" s="37">
        <f t="shared" si="332"/>
        <v>0</v>
      </c>
      <c r="EY85" s="53"/>
      <c r="EZ85" s="110">
        <f t="shared" si="300"/>
        <v>0</v>
      </c>
      <c r="FA85" s="128"/>
      <c r="FB85" s="124">
        <f t="shared" si="301"/>
        <v>0</v>
      </c>
      <c r="FC85" s="27">
        <v>5.38</v>
      </c>
      <c r="FD85" s="37">
        <f t="shared" si="333"/>
        <v>0</v>
      </c>
      <c r="FE85" s="53"/>
      <c r="FF85" s="110">
        <f t="shared" si="302"/>
        <v>0</v>
      </c>
      <c r="FG85" s="128"/>
      <c r="FH85" s="124">
        <f t="shared" si="303"/>
        <v>0</v>
      </c>
      <c r="FI85" s="27">
        <v>5.38</v>
      </c>
      <c r="FJ85" s="37">
        <f t="shared" si="334"/>
        <v>0</v>
      </c>
      <c r="FK85" s="53"/>
      <c r="FL85" s="110">
        <f t="shared" si="304"/>
        <v>0</v>
      </c>
      <c r="FM85" s="128"/>
      <c r="FN85" s="124">
        <f t="shared" si="305"/>
        <v>0</v>
      </c>
      <c r="FO85" s="27">
        <v>5.38</v>
      </c>
      <c r="FP85" s="37">
        <f t="shared" si="335"/>
        <v>0</v>
      </c>
      <c r="FQ85" s="53"/>
      <c r="FR85" s="110">
        <f t="shared" si="306"/>
        <v>0</v>
      </c>
      <c r="FS85" s="128"/>
      <c r="FT85" s="124">
        <f t="shared" si="307"/>
        <v>0</v>
      </c>
      <c r="FU85" s="27">
        <v>5.38</v>
      </c>
      <c r="FV85" s="37">
        <f t="shared" si="336"/>
        <v>0</v>
      </c>
      <c r="FW85" s="53"/>
      <c r="FX85" s="110">
        <f t="shared" si="308"/>
        <v>0</v>
      </c>
      <c r="FY85" s="128"/>
      <c r="FZ85" s="124">
        <f t="shared" si="309"/>
        <v>0</v>
      </c>
      <c r="GA85" s="27">
        <v>5.56</v>
      </c>
      <c r="GB85" s="37">
        <f t="shared" si="337"/>
        <v>0</v>
      </c>
      <c r="GC85" s="53"/>
      <c r="GD85" s="110">
        <f t="shared" si="310"/>
        <v>0</v>
      </c>
      <c r="GE85" s="128"/>
      <c r="GF85" s="124">
        <f t="shared" si="311"/>
        <v>0</v>
      </c>
      <c r="GG85" s="27">
        <v>5.56</v>
      </c>
      <c r="GH85" s="37">
        <f t="shared" si="338"/>
        <v>0</v>
      </c>
      <c r="GI85" s="53"/>
      <c r="GJ85" s="110">
        <f t="shared" ref="GJ85" si="343">GI85-GH85+GD85</f>
        <v>0</v>
      </c>
      <c r="GK85" s="128">
        <v>2</v>
      </c>
      <c r="GL85" s="124">
        <f t="shared" si="214"/>
        <v>2</v>
      </c>
      <c r="GM85" s="27">
        <v>5.56</v>
      </c>
      <c r="GN85" s="37">
        <f t="shared" si="339"/>
        <v>11.12</v>
      </c>
      <c r="GO85" s="53"/>
      <c r="GP85" s="58">
        <f t="shared" ref="GP85" si="344">GO85-GN85+GJ85</f>
        <v>-11.12</v>
      </c>
      <c r="GQ85" s="128">
        <v>4</v>
      </c>
      <c r="GR85" s="124">
        <f t="shared" si="215"/>
        <v>2</v>
      </c>
      <c r="GS85" s="27">
        <v>5.56</v>
      </c>
      <c r="GT85" s="37">
        <f t="shared" si="340"/>
        <v>11.12</v>
      </c>
      <c r="GU85" s="53"/>
      <c r="GV85" s="58">
        <f t="shared" ref="GV85" si="345">GU85-GT85+GP85</f>
        <v>-22.24</v>
      </c>
    </row>
    <row r="86" spans="1:205" ht="15.6" customHeight="1" x14ac:dyDescent="0.25">
      <c r="A86" s="96" t="s">
        <v>108</v>
      </c>
      <c r="B86" s="28">
        <v>125</v>
      </c>
      <c r="C86" s="8"/>
      <c r="D86" s="9"/>
      <c r="E86" s="10"/>
      <c r="F86" s="10"/>
      <c r="G86" s="10"/>
      <c r="H86" s="15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8"/>
      <c r="Y86" s="8"/>
      <c r="Z86" s="9"/>
      <c r="AA86" s="9"/>
      <c r="AB86" s="8"/>
      <c r="AC86" s="14"/>
      <c r="AD86" s="8"/>
      <c r="AE86" s="49"/>
      <c r="AF86" s="36">
        <f t="shared" si="223"/>
        <v>0</v>
      </c>
      <c r="AG86" s="27">
        <v>4.8099999999999996</v>
      </c>
      <c r="AH86" s="37">
        <f t="shared" si="243"/>
        <v>0</v>
      </c>
      <c r="AI86" s="53"/>
      <c r="AJ86" s="37">
        <f t="shared" si="253"/>
        <v>0</v>
      </c>
      <c r="AK86" s="49"/>
      <c r="AL86" s="36">
        <f t="shared" si="224"/>
        <v>0</v>
      </c>
      <c r="AM86" s="27">
        <v>5.04</v>
      </c>
      <c r="AN86" s="37">
        <f t="shared" si="245"/>
        <v>0</v>
      </c>
      <c r="AO86" s="53"/>
      <c r="AP86" s="59">
        <f t="shared" si="254"/>
        <v>0</v>
      </c>
      <c r="AQ86" s="49">
        <v>3</v>
      </c>
      <c r="AR86" s="36">
        <f t="shared" si="225"/>
        <v>3</v>
      </c>
      <c r="AS86" s="27">
        <v>5.04</v>
      </c>
      <c r="AT86" s="37">
        <f>AS86*AR86</f>
        <v>15.120000000000001</v>
      </c>
      <c r="AU86" s="53"/>
      <c r="AV86" s="58">
        <f t="shared" si="255"/>
        <v>-15.120000000000001</v>
      </c>
      <c r="AW86" s="103">
        <v>3</v>
      </c>
      <c r="AX86" s="104">
        <f t="shared" si="226"/>
        <v>0</v>
      </c>
      <c r="AY86" s="27">
        <v>5.04</v>
      </c>
      <c r="AZ86" s="37">
        <f t="shared" si="315"/>
        <v>0</v>
      </c>
      <c r="BA86" s="53"/>
      <c r="BB86" s="120">
        <f t="shared" si="256"/>
        <v>-15.120000000000001</v>
      </c>
      <c r="BC86" s="130">
        <v>3</v>
      </c>
      <c r="BD86" s="126">
        <f t="shared" si="227"/>
        <v>0</v>
      </c>
      <c r="BE86" s="27">
        <v>5.04</v>
      </c>
      <c r="BF86" s="37">
        <f t="shared" si="316"/>
        <v>0</v>
      </c>
      <c r="BG86" s="53"/>
      <c r="BH86" s="120">
        <f t="shared" si="257"/>
        <v>-15.120000000000001</v>
      </c>
      <c r="BI86" s="130">
        <v>3</v>
      </c>
      <c r="BJ86" s="126">
        <f t="shared" si="228"/>
        <v>0</v>
      </c>
      <c r="BK86" s="27">
        <v>5.04</v>
      </c>
      <c r="BL86" s="37">
        <f t="shared" si="317"/>
        <v>0</v>
      </c>
      <c r="BM86" s="53"/>
      <c r="BN86" s="58">
        <f t="shared" si="283"/>
        <v>-15.120000000000001</v>
      </c>
      <c r="BO86" s="130">
        <v>3</v>
      </c>
      <c r="BP86" s="126">
        <f t="shared" si="229"/>
        <v>0</v>
      </c>
      <c r="BQ86" s="27">
        <v>5.04</v>
      </c>
      <c r="BR86" s="37">
        <f t="shared" si="318"/>
        <v>0</v>
      </c>
      <c r="BS86" s="53"/>
      <c r="BT86" s="58">
        <f t="shared" si="284"/>
        <v>-15.120000000000001</v>
      </c>
      <c r="BU86" s="130">
        <v>3</v>
      </c>
      <c r="BV86" s="126">
        <f t="shared" ref="BV86:BV90" si="346">BU86-BO86</f>
        <v>0</v>
      </c>
      <c r="BW86" s="27">
        <v>5.04</v>
      </c>
      <c r="BX86" s="37">
        <f t="shared" ref="BX86:BX92" si="347">BW86*BV86</f>
        <v>0</v>
      </c>
      <c r="BY86" s="53"/>
      <c r="BZ86" s="58">
        <f t="shared" ref="BZ86:BZ92" si="348">BY86-BX86+BT86</f>
        <v>-15.120000000000001</v>
      </c>
      <c r="CA86" s="130">
        <v>3</v>
      </c>
      <c r="CB86" s="126">
        <f t="shared" ref="CB86:CB90" si="349">CA86-BU86</f>
        <v>0</v>
      </c>
      <c r="CC86" s="27">
        <v>5.04</v>
      </c>
      <c r="CD86" s="37">
        <f t="shared" ref="CD86:CD92" si="350">CC86*CB86</f>
        <v>0</v>
      </c>
      <c r="CE86" s="53"/>
      <c r="CF86" s="58">
        <f t="shared" ref="CF86:CF92" si="351">CE86-CD86+BZ86</f>
        <v>-15.120000000000001</v>
      </c>
      <c r="CG86" s="130">
        <v>3</v>
      </c>
      <c r="CH86" s="126">
        <f t="shared" ref="CH86:CH90" si="352">CG86-CA86</f>
        <v>0</v>
      </c>
      <c r="CI86" s="27">
        <v>5.04</v>
      </c>
      <c r="CJ86" s="37">
        <f t="shared" ref="CJ86:CJ92" si="353">CI86*CH86</f>
        <v>0</v>
      </c>
      <c r="CK86" s="53"/>
      <c r="CL86" s="58">
        <f t="shared" ref="CL86:CL92" si="354">CK86-CJ86+CF86</f>
        <v>-15.120000000000001</v>
      </c>
      <c r="CM86" s="130">
        <v>3</v>
      </c>
      <c r="CN86" s="126">
        <f t="shared" ref="CN86:CN90" si="355">CM86-CG86</f>
        <v>0</v>
      </c>
      <c r="CO86" s="27">
        <v>5.04</v>
      </c>
      <c r="CP86" s="37">
        <f t="shared" ref="CP86:CP92" si="356">CO86*CN86</f>
        <v>0</v>
      </c>
      <c r="CQ86" s="53"/>
      <c r="CR86" s="58">
        <f t="shared" ref="CR86:CR92" si="357">CQ86-CP86+CL86</f>
        <v>-15.120000000000001</v>
      </c>
      <c r="CS86" s="130">
        <v>3</v>
      </c>
      <c r="CT86" s="126">
        <f t="shared" ref="CT86:CT90" si="358">CS86-CM86</f>
        <v>0</v>
      </c>
      <c r="CU86" s="27">
        <v>5.04</v>
      </c>
      <c r="CV86" s="37">
        <f t="shared" ref="CV86:CV92" si="359">CU86*CT86</f>
        <v>0</v>
      </c>
      <c r="CW86" s="53"/>
      <c r="CX86" s="58">
        <f t="shared" ref="CX86:CX92" si="360">CW86-CV86+CR86</f>
        <v>-15.120000000000001</v>
      </c>
      <c r="CY86" s="130">
        <v>5</v>
      </c>
      <c r="CZ86" s="126">
        <f t="shared" ref="CZ86:CZ90" si="361">CY86-CS86</f>
        <v>2</v>
      </c>
      <c r="DA86" s="27">
        <v>5.04</v>
      </c>
      <c r="DB86" s="59">
        <f t="shared" ref="DB86:DB92" si="362">DA86*CZ86</f>
        <v>10.08</v>
      </c>
      <c r="DC86" s="53"/>
      <c r="DD86" s="58">
        <f t="shared" ref="DD86:DD92" si="363">DC86-DB86+CX86</f>
        <v>-25.200000000000003</v>
      </c>
      <c r="DE86" s="130">
        <v>7</v>
      </c>
      <c r="DF86" s="126">
        <f t="shared" ref="DF86:DF90" si="364">DE86-CY86</f>
        <v>2</v>
      </c>
      <c r="DG86" s="27">
        <v>5.29</v>
      </c>
      <c r="DH86" s="59">
        <f t="shared" ref="DH86:DH92" si="365">DG86*DF86</f>
        <v>10.58</v>
      </c>
      <c r="DI86" s="53"/>
      <c r="DJ86" s="58">
        <f t="shared" ref="DJ86:DJ92" si="366">DI86-DH86+DD86</f>
        <v>-35.78</v>
      </c>
      <c r="DK86" s="130">
        <v>7</v>
      </c>
      <c r="DL86" s="126">
        <f t="shared" ref="DL86:DL90" si="367">DK86-DE86</f>
        <v>0</v>
      </c>
      <c r="DM86" s="27">
        <v>5.29</v>
      </c>
      <c r="DN86" s="59">
        <f t="shared" ref="DN86:DN92" si="368">DM86*DL86</f>
        <v>0</v>
      </c>
      <c r="DO86" s="53"/>
      <c r="DP86" s="58">
        <f t="shared" ref="DP86:DP92" si="369">DO86-DN86+DJ86</f>
        <v>-35.78</v>
      </c>
      <c r="DQ86" s="130">
        <v>7</v>
      </c>
      <c r="DR86" s="126">
        <f t="shared" ref="DR86:DR90" si="370">DQ86-DK86</f>
        <v>0</v>
      </c>
      <c r="DS86" s="27">
        <v>5.29</v>
      </c>
      <c r="DT86" s="59">
        <f t="shared" ref="DT86:DT92" si="371">DS86*DR86</f>
        <v>0</v>
      </c>
      <c r="DU86" s="53"/>
      <c r="DV86" s="58">
        <f t="shared" ref="DV86:DV92" si="372">DU86-DT86+DP86</f>
        <v>-35.78</v>
      </c>
      <c r="DW86" s="130">
        <v>11</v>
      </c>
      <c r="DX86" s="126">
        <f t="shared" ref="DX86:DX90" si="373">DW86-DQ86</f>
        <v>4</v>
      </c>
      <c r="DY86" s="27">
        <v>5.29</v>
      </c>
      <c r="DZ86" s="59">
        <f t="shared" ref="DZ86:DZ92" si="374">DY86*DX86</f>
        <v>21.16</v>
      </c>
      <c r="EA86" s="53"/>
      <c r="EB86" s="58">
        <f t="shared" ref="EB86:EB92" si="375">EA86-DZ86+DV86</f>
        <v>-56.94</v>
      </c>
      <c r="EC86" s="130">
        <v>11</v>
      </c>
      <c r="ED86" s="126">
        <f t="shared" ref="ED86:ED90" si="376">EC86-DW86</f>
        <v>0</v>
      </c>
      <c r="EE86" s="27">
        <v>5.29</v>
      </c>
      <c r="EF86" s="59">
        <f t="shared" ref="EF86:EF92" si="377">EE86*ED86</f>
        <v>0</v>
      </c>
      <c r="EG86" s="53"/>
      <c r="EH86" s="58">
        <f t="shared" ref="EH86:EH92" si="378">EG86-EF86+EB86</f>
        <v>-56.94</v>
      </c>
      <c r="EI86" s="130">
        <v>11</v>
      </c>
      <c r="EJ86" s="126">
        <f t="shared" ref="EJ86:EJ90" si="379">EI86-EC86</f>
        <v>0</v>
      </c>
      <c r="EK86" s="27">
        <v>5.29</v>
      </c>
      <c r="EL86" s="59">
        <f t="shared" ref="EL86:EL92" si="380">EK86*EJ86</f>
        <v>0</v>
      </c>
      <c r="EM86" s="53"/>
      <c r="EN86" s="58">
        <f t="shared" ref="EN86:EN92" si="381">EM86-EL86+EH86</f>
        <v>-56.94</v>
      </c>
      <c r="EO86" s="130">
        <v>11</v>
      </c>
      <c r="EP86" s="126">
        <f t="shared" ref="EP86:EP90" si="382">EO86-EI86</f>
        <v>0</v>
      </c>
      <c r="EQ86" s="27">
        <v>5.38</v>
      </c>
      <c r="ER86" s="59">
        <f t="shared" ref="ER86:ER92" si="383">EQ86*EP86</f>
        <v>0</v>
      </c>
      <c r="ES86" s="53"/>
      <c r="ET86" s="58">
        <f t="shared" ref="ET86:ET92" si="384">ES86-ER86+EN86</f>
        <v>-56.94</v>
      </c>
      <c r="EU86" s="130">
        <v>11</v>
      </c>
      <c r="EV86" s="126">
        <f t="shared" ref="EV86:EV90" si="385">EU86-EO86</f>
        <v>0</v>
      </c>
      <c r="EW86" s="27">
        <v>5.38</v>
      </c>
      <c r="EX86" s="59">
        <f t="shared" ref="EX86:EX92" si="386">EW86*EV86</f>
        <v>0</v>
      </c>
      <c r="EY86" s="53"/>
      <c r="EZ86" s="58">
        <f t="shared" ref="EZ86:EZ92" si="387">EY86-EX86+ET86</f>
        <v>-56.94</v>
      </c>
      <c r="FA86" s="130">
        <v>11</v>
      </c>
      <c r="FB86" s="126">
        <f t="shared" ref="FB86:FB90" si="388">FA86-EU86</f>
        <v>0</v>
      </c>
      <c r="FC86" s="27">
        <v>5.38</v>
      </c>
      <c r="FD86" s="59">
        <f t="shared" ref="FD86:FD92" si="389">FC86*FB86</f>
        <v>0</v>
      </c>
      <c r="FE86" s="53"/>
      <c r="FF86" s="58">
        <f t="shared" ref="FF86:FF92" si="390">FE86-FD86+EZ86</f>
        <v>-56.94</v>
      </c>
      <c r="FG86" s="130">
        <v>13</v>
      </c>
      <c r="FH86" s="126">
        <f t="shared" ref="FH86:FH90" si="391">FG86-FA86</f>
        <v>2</v>
      </c>
      <c r="FI86" s="27">
        <v>5.38</v>
      </c>
      <c r="FJ86" s="59">
        <f t="shared" ref="FJ86:FJ92" si="392">FI86*FH86</f>
        <v>10.76</v>
      </c>
      <c r="FK86" s="53"/>
      <c r="FL86" s="58">
        <f t="shared" ref="FL86:FL92" si="393">FK86-FJ86+FF86</f>
        <v>-67.7</v>
      </c>
      <c r="FM86" s="130">
        <v>16</v>
      </c>
      <c r="FN86" s="126">
        <f t="shared" ref="FN86:FN90" si="394">FM86-FG86</f>
        <v>3</v>
      </c>
      <c r="FO86" s="27">
        <v>5.38</v>
      </c>
      <c r="FP86" s="59">
        <f t="shared" ref="FP86:FP92" si="395">FO86*FN86</f>
        <v>16.14</v>
      </c>
      <c r="FQ86" s="53"/>
      <c r="FR86" s="58">
        <f t="shared" ref="FR86:FR92" si="396">FQ86-FP86+FL86</f>
        <v>-83.84</v>
      </c>
      <c r="FS86" s="130">
        <v>34</v>
      </c>
      <c r="FT86" s="126">
        <f t="shared" ref="FT86:FT90" si="397">FS86-FM86</f>
        <v>18</v>
      </c>
      <c r="FU86" s="27">
        <v>5.38</v>
      </c>
      <c r="FV86" s="59">
        <f t="shared" ref="FV86:FV92" si="398">FU86*FT86</f>
        <v>96.84</v>
      </c>
      <c r="FW86" s="53"/>
      <c r="FX86" s="58">
        <f t="shared" ref="FX86:FX92" si="399">FW86-FV86+FR86</f>
        <v>-180.68</v>
      </c>
      <c r="FY86" s="130">
        <v>51</v>
      </c>
      <c r="FZ86" s="126">
        <f t="shared" ref="FZ86:FZ90" si="400">FY86-FS86</f>
        <v>17</v>
      </c>
      <c r="GA86" s="27">
        <v>5.56</v>
      </c>
      <c r="GB86" s="59">
        <f t="shared" ref="GB86:GB92" si="401">GA86*FZ86</f>
        <v>94.52</v>
      </c>
      <c r="GC86" s="53">
        <v>200</v>
      </c>
      <c r="GD86" s="58">
        <f t="shared" ref="GD86:GD91" si="402">GC86-GB86+FX86</f>
        <v>-75.2</v>
      </c>
      <c r="GE86" s="130">
        <v>112</v>
      </c>
      <c r="GF86" s="126">
        <f t="shared" ref="GF86:GF90" si="403">GE86-FY86</f>
        <v>61</v>
      </c>
      <c r="GG86" s="27">
        <v>5.56</v>
      </c>
      <c r="GH86" s="59">
        <f t="shared" ref="GH86:GH92" si="404">GG86*GF86</f>
        <v>339.15999999999997</v>
      </c>
      <c r="GI86" s="53"/>
      <c r="GJ86" s="58">
        <f t="shared" ref="GJ86:GJ87" si="405">GI86-GH86+GD86</f>
        <v>-414.35999999999996</v>
      </c>
      <c r="GK86" s="130">
        <v>132</v>
      </c>
      <c r="GL86" s="126">
        <f t="shared" ref="GL86:GL90" si="406">GK86-GE86</f>
        <v>20</v>
      </c>
      <c r="GM86" s="27">
        <v>5.56</v>
      </c>
      <c r="GN86" s="59">
        <f t="shared" ref="GN86:GN92" si="407">GM86*GL86</f>
        <v>111.19999999999999</v>
      </c>
      <c r="GO86" s="53"/>
      <c r="GP86" s="58">
        <f t="shared" ref="GP86:GP87" si="408">GO86-GN86+GJ86</f>
        <v>-525.55999999999995</v>
      </c>
      <c r="GQ86" s="130">
        <v>220</v>
      </c>
      <c r="GR86" s="126">
        <f t="shared" ref="GR86:GR90" si="409">GQ86-GK86</f>
        <v>88</v>
      </c>
      <c r="GS86" s="27">
        <v>5.56</v>
      </c>
      <c r="GT86" s="59">
        <f t="shared" ref="GT86:GT92" si="410">GS86*GR86</f>
        <v>489.28</v>
      </c>
      <c r="GU86" s="53"/>
      <c r="GV86" s="57">
        <f t="shared" ref="GV86:GV87" si="411">GU86-GT86+GP86</f>
        <v>-1014.8399999999999</v>
      </c>
    </row>
    <row r="87" spans="1:205" ht="15.6" customHeight="1" x14ac:dyDescent="0.25">
      <c r="A87" s="96" t="s">
        <v>210</v>
      </c>
      <c r="B87" s="5">
        <v>126</v>
      </c>
      <c r="C87" s="24">
        <v>0</v>
      </c>
      <c r="D87" s="2"/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0">
        <f>Y87-X87</f>
        <v>0</v>
      </c>
      <c r="AA87" s="21">
        <v>4.8099999999999996</v>
      </c>
      <c r="AB87" s="22">
        <f t="shared" si="37"/>
        <v>0</v>
      </c>
      <c r="AC87" s="22"/>
      <c r="AD87" s="24">
        <f>C87+AC87-AB87</f>
        <v>0</v>
      </c>
      <c r="AE87" s="49">
        <v>0</v>
      </c>
      <c r="AF87" s="36">
        <f t="shared" si="223"/>
        <v>0</v>
      </c>
      <c r="AG87" s="27">
        <v>4.8099999999999996</v>
      </c>
      <c r="AH87" s="37">
        <f t="shared" si="243"/>
        <v>0</v>
      </c>
      <c r="AI87" s="53"/>
      <c r="AJ87" s="58">
        <f t="shared" si="253"/>
        <v>0</v>
      </c>
      <c r="AK87" s="49">
        <v>0</v>
      </c>
      <c r="AL87" s="36">
        <f>AK87-AE87</f>
        <v>0</v>
      </c>
      <c r="AM87" s="27">
        <v>5.04</v>
      </c>
      <c r="AN87" s="37">
        <f t="shared" si="245"/>
        <v>0</v>
      </c>
      <c r="AO87" s="53"/>
      <c r="AP87" s="58">
        <f t="shared" si="254"/>
        <v>0</v>
      </c>
      <c r="AQ87" s="103">
        <v>0</v>
      </c>
      <c r="AR87" s="111">
        <f>AQ87-AK87</f>
        <v>0</v>
      </c>
      <c r="AS87" s="27">
        <v>5.04</v>
      </c>
      <c r="AT87" s="37">
        <f>AS87*AR87</f>
        <v>0</v>
      </c>
      <c r="AU87" s="53"/>
      <c r="AV87" s="58">
        <f>AU87-AT87+AP87</f>
        <v>0</v>
      </c>
      <c r="AW87" s="103">
        <v>0</v>
      </c>
      <c r="AX87" s="104">
        <f t="shared" si="226"/>
        <v>0</v>
      </c>
      <c r="AY87" s="27">
        <v>5.04</v>
      </c>
      <c r="AZ87" s="37">
        <f t="shared" si="315"/>
        <v>0</v>
      </c>
      <c r="BA87" s="53"/>
      <c r="BB87" s="120">
        <f t="shared" si="256"/>
        <v>0</v>
      </c>
      <c r="BC87" s="130">
        <v>0</v>
      </c>
      <c r="BD87" s="126">
        <f t="shared" si="227"/>
        <v>0</v>
      </c>
      <c r="BE87" s="27">
        <v>5.04</v>
      </c>
      <c r="BF87" s="37">
        <f t="shared" si="316"/>
        <v>0</v>
      </c>
      <c r="BG87" s="53"/>
      <c r="BH87" s="121">
        <f t="shared" si="257"/>
        <v>0</v>
      </c>
      <c r="BI87" s="130">
        <v>0</v>
      </c>
      <c r="BJ87" s="126">
        <f t="shared" si="228"/>
        <v>0</v>
      </c>
      <c r="BK87" s="27">
        <v>5.04</v>
      </c>
      <c r="BL87" s="37">
        <f t="shared" si="317"/>
        <v>0</v>
      </c>
      <c r="BM87" s="53"/>
      <c r="BN87" s="110">
        <f t="shared" si="283"/>
        <v>0</v>
      </c>
      <c r="BO87" s="130">
        <v>0</v>
      </c>
      <c r="BP87" s="126">
        <f t="shared" si="229"/>
        <v>0</v>
      </c>
      <c r="BQ87" s="27">
        <v>5.04</v>
      </c>
      <c r="BR87" s="37">
        <f t="shared" si="318"/>
        <v>0</v>
      </c>
      <c r="BS87" s="53"/>
      <c r="BT87" s="58">
        <f t="shared" si="284"/>
        <v>0</v>
      </c>
      <c r="BU87" s="130"/>
      <c r="BV87" s="126">
        <f t="shared" si="346"/>
        <v>0</v>
      </c>
      <c r="BW87" s="27">
        <v>5.04</v>
      </c>
      <c r="BX87" s="37">
        <f t="shared" si="347"/>
        <v>0</v>
      </c>
      <c r="BY87" s="53"/>
      <c r="BZ87" s="110">
        <f t="shared" si="348"/>
        <v>0</v>
      </c>
      <c r="CA87" s="130"/>
      <c r="CB87" s="126">
        <f t="shared" si="349"/>
        <v>0</v>
      </c>
      <c r="CC87" s="27">
        <v>5.04</v>
      </c>
      <c r="CD87" s="37">
        <f t="shared" si="350"/>
        <v>0</v>
      </c>
      <c r="CE87" s="53"/>
      <c r="CF87" s="110">
        <f t="shared" si="351"/>
        <v>0</v>
      </c>
      <c r="CG87" s="130">
        <v>0</v>
      </c>
      <c r="CH87" s="126">
        <f t="shared" si="352"/>
        <v>0</v>
      </c>
      <c r="CI87" s="27">
        <v>5.04</v>
      </c>
      <c r="CJ87" s="37">
        <f t="shared" si="353"/>
        <v>0</v>
      </c>
      <c r="CK87" s="53"/>
      <c r="CL87" s="110">
        <f t="shared" si="354"/>
        <v>0</v>
      </c>
      <c r="CM87" s="130">
        <v>0</v>
      </c>
      <c r="CN87" s="126">
        <f t="shared" si="355"/>
        <v>0</v>
      </c>
      <c r="CO87" s="27">
        <v>5.04</v>
      </c>
      <c r="CP87" s="37">
        <f t="shared" si="356"/>
        <v>0</v>
      </c>
      <c r="CQ87" s="53"/>
      <c r="CR87" s="110">
        <f t="shared" si="357"/>
        <v>0</v>
      </c>
      <c r="CS87" s="130">
        <v>0</v>
      </c>
      <c r="CT87" s="126">
        <f t="shared" si="358"/>
        <v>0</v>
      </c>
      <c r="CU87" s="27">
        <v>5.04</v>
      </c>
      <c r="CV87" s="37">
        <f t="shared" si="359"/>
        <v>0</v>
      </c>
      <c r="CW87" s="53"/>
      <c r="CX87" s="110">
        <f t="shared" si="360"/>
        <v>0</v>
      </c>
      <c r="CY87" s="130">
        <v>0</v>
      </c>
      <c r="CZ87" s="126">
        <f t="shared" si="361"/>
        <v>0</v>
      </c>
      <c r="DA87" s="27">
        <v>5.04</v>
      </c>
      <c r="DB87" s="37">
        <f t="shared" si="362"/>
        <v>0</v>
      </c>
      <c r="DC87" s="53"/>
      <c r="DD87" s="110">
        <f t="shared" si="363"/>
        <v>0</v>
      </c>
      <c r="DE87" s="130">
        <v>0</v>
      </c>
      <c r="DF87" s="126">
        <f t="shared" si="364"/>
        <v>0</v>
      </c>
      <c r="DG87" s="27">
        <v>5.29</v>
      </c>
      <c r="DH87" s="37">
        <f t="shared" si="365"/>
        <v>0</v>
      </c>
      <c r="DI87" s="53"/>
      <c r="DJ87" s="110">
        <f t="shared" si="366"/>
        <v>0</v>
      </c>
      <c r="DK87" s="130">
        <v>0</v>
      </c>
      <c r="DL87" s="126">
        <f t="shared" si="367"/>
        <v>0</v>
      </c>
      <c r="DM87" s="27">
        <v>5.29</v>
      </c>
      <c r="DN87" s="37">
        <f t="shared" si="368"/>
        <v>0</v>
      </c>
      <c r="DO87" s="53"/>
      <c r="DP87" s="110">
        <f t="shared" si="369"/>
        <v>0</v>
      </c>
      <c r="DQ87" s="130">
        <v>0</v>
      </c>
      <c r="DR87" s="126">
        <f t="shared" si="370"/>
        <v>0</v>
      </c>
      <c r="DS87" s="27">
        <v>5.29</v>
      </c>
      <c r="DT87" s="37">
        <f t="shared" si="371"/>
        <v>0</v>
      </c>
      <c r="DU87" s="53"/>
      <c r="DV87" s="110">
        <f t="shared" si="372"/>
        <v>0</v>
      </c>
      <c r="DW87" s="130">
        <v>0</v>
      </c>
      <c r="DX87" s="126">
        <f t="shared" si="373"/>
        <v>0</v>
      </c>
      <c r="DY87" s="27">
        <v>5.29</v>
      </c>
      <c r="DZ87" s="37">
        <f t="shared" si="374"/>
        <v>0</v>
      </c>
      <c r="EA87" s="53"/>
      <c r="EB87" s="110">
        <f t="shared" si="375"/>
        <v>0</v>
      </c>
      <c r="EC87" s="130">
        <v>0</v>
      </c>
      <c r="ED87" s="126">
        <f t="shared" si="376"/>
        <v>0</v>
      </c>
      <c r="EE87" s="27">
        <v>5.29</v>
      </c>
      <c r="EF87" s="37">
        <f t="shared" si="377"/>
        <v>0</v>
      </c>
      <c r="EG87" s="53"/>
      <c r="EH87" s="110">
        <f t="shared" si="378"/>
        <v>0</v>
      </c>
      <c r="EI87" s="130"/>
      <c r="EJ87" s="126">
        <f t="shared" si="379"/>
        <v>0</v>
      </c>
      <c r="EK87" s="27">
        <v>5.29</v>
      </c>
      <c r="EL87" s="37">
        <f t="shared" si="380"/>
        <v>0</v>
      </c>
      <c r="EM87" s="53"/>
      <c r="EN87" s="110">
        <f t="shared" si="381"/>
        <v>0</v>
      </c>
      <c r="EO87" s="130"/>
      <c r="EP87" s="126">
        <f t="shared" si="382"/>
        <v>0</v>
      </c>
      <c r="EQ87" s="27">
        <v>5.38</v>
      </c>
      <c r="ER87" s="37">
        <f t="shared" si="383"/>
        <v>0</v>
      </c>
      <c r="ES87" s="53"/>
      <c r="ET87" s="110">
        <f t="shared" si="384"/>
        <v>0</v>
      </c>
      <c r="EU87" s="130"/>
      <c r="EV87" s="126">
        <f t="shared" si="385"/>
        <v>0</v>
      </c>
      <c r="EW87" s="27">
        <v>5.38</v>
      </c>
      <c r="EX87" s="37">
        <f t="shared" si="386"/>
        <v>0</v>
      </c>
      <c r="EY87" s="53"/>
      <c r="EZ87" s="110">
        <f t="shared" si="387"/>
        <v>0</v>
      </c>
      <c r="FA87" s="130"/>
      <c r="FB87" s="126">
        <f t="shared" si="388"/>
        <v>0</v>
      </c>
      <c r="FC87" s="27">
        <v>5.38</v>
      </c>
      <c r="FD87" s="37">
        <f t="shared" si="389"/>
        <v>0</v>
      </c>
      <c r="FE87" s="53"/>
      <c r="FF87" s="110">
        <f t="shared" si="390"/>
        <v>0</v>
      </c>
      <c r="FG87" s="130"/>
      <c r="FH87" s="126">
        <f t="shared" si="391"/>
        <v>0</v>
      </c>
      <c r="FI87" s="27">
        <v>5.38</v>
      </c>
      <c r="FJ87" s="37">
        <f t="shared" si="392"/>
        <v>0</v>
      </c>
      <c r="FK87" s="53"/>
      <c r="FL87" s="110">
        <f t="shared" si="393"/>
        <v>0</v>
      </c>
      <c r="FM87" s="130">
        <v>32</v>
      </c>
      <c r="FN87" s="126">
        <f t="shared" si="394"/>
        <v>32</v>
      </c>
      <c r="FO87" s="27">
        <v>5.38</v>
      </c>
      <c r="FP87" s="37">
        <f t="shared" si="395"/>
        <v>172.16</v>
      </c>
      <c r="FQ87" s="53"/>
      <c r="FR87" s="58">
        <f t="shared" si="396"/>
        <v>-172.16</v>
      </c>
      <c r="FS87" s="130">
        <v>110</v>
      </c>
      <c r="FT87" s="126">
        <f t="shared" si="397"/>
        <v>78</v>
      </c>
      <c r="FU87" s="27">
        <v>5.38</v>
      </c>
      <c r="FV87" s="37">
        <f t="shared" si="398"/>
        <v>419.64</v>
      </c>
      <c r="FW87" s="53"/>
      <c r="FX87" s="58">
        <f t="shared" si="399"/>
        <v>-591.79999999999995</v>
      </c>
      <c r="FY87" s="130">
        <v>216</v>
      </c>
      <c r="FZ87" s="126">
        <f t="shared" si="400"/>
        <v>106</v>
      </c>
      <c r="GA87" s="27">
        <v>5.56</v>
      </c>
      <c r="GB87" s="37">
        <f t="shared" si="401"/>
        <v>589.36</v>
      </c>
      <c r="GC87" s="53">
        <v>600</v>
      </c>
      <c r="GD87" s="58">
        <f t="shared" si="402"/>
        <v>-581.16</v>
      </c>
      <c r="GE87" s="130">
        <v>416</v>
      </c>
      <c r="GF87" s="126">
        <f t="shared" si="403"/>
        <v>200</v>
      </c>
      <c r="GG87" s="27">
        <v>5.56</v>
      </c>
      <c r="GH87" s="37">
        <f t="shared" si="404"/>
        <v>1112</v>
      </c>
      <c r="GI87" s="53"/>
      <c r="GJ87" s="57">
        <f t="shared" si="405"/>
        <v>-1693.1599999999999</v>
      </c>
      <c r="GK87" s="130">
        <v>638</v>
      </c>
      <c r="GL87" s="126">
        <f t="shared" si="406"/>
        <v>222</v>
      </c>
      <c r="GM87" s="27">
        <v>5.56</v>
      </c>
      <c r="GN87" s="37">
        <f t="shared" si="407"/>
        <v>1234.32</v>
      </c>
      <c r="GO87" s="53"/>
      <c r="GP87" s="57">
        <f t="shared" si="408"/>
        <v>-2927.4799999999996</v>
      </c>
      <c r="GQ87" s="130">
        <v>691</v>
      </c>
      <c r="GR87" s="126">
        <f t="shared" si="409"/>
        <v>53</v>
      </c>
      <c r="GS87" s="27">
        <v>5.56</v>
      </c>
      <c r="GT87" s="37">
        <f t="shared" si="410"/>
        <v>294.68</v>
      </c>
      <c r="GU87" s="53">
        <v>3000</v>
      </c>
      <c r="GV87" s="58">
        <f t="shared" si="411"/>
        <v>-222.1599999999994</v>
      </c>
    </row>
    <row r="88" spans="1:205" ht="15.6" customHeight="1" x14ac:dyDescent="0.25">
      <c r="A88" s="96" t="s">
        <v>109</v>
      </c>
      <c r="B88" s="28">
        <v>127</v>
      </c>
      <c r="C88" s="8"/>
      <c r="D88" s="9"/>
      <c r="E88" s="10"/>
      <c r="F88" s="10"/>
      <c r="G88" s="10"/>
      <c r="H88" s="15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8"/>
      <c r="Y88" s="8"/>
      <c r="Z88" s="9"/>
      <c r="AA88" s="9"/>
      <c r="AB88" s="8"/>
      <c r="AC88" s="14"/>
      <c r="AD88" s="8"/>
      <c r="AE88" s="49"/>
      <c r="AF88" s="36">
        <f t="shared" si="223"/>
        <v>0</v>
      </c>
      <c r="AG88" s="27">
        <v>5.04</v>
      </c>
      <c r="AH88" s="37">
        <f t="shared" si="243"/>
        <v>0</v>
      </c>
      <c r="AI88" s="53"/>
      <c r="AJ88" s="37">
        <f t="shared" si="253"/>
        <v>0</v>
      </c>
      <c r="AK88" s="49"/>
      <c r="AL88" s="36">
        <f t="shared" si="224"/>
        <v>0</v>
      </c>
      <c r="AM88" s="27">
        <v>5.04</v>
      </c>
      <c r="AN88" s="37">
        <f t="shared" si="245"/>
        <v>0</v>
      </c>
      <c r="AO88" s="53"/>
      <c r="AP88" s="59">
        <f t="shared" si="254"/>
        <v>0</v>
      </c>
      <c r="AQ88" s="49">
        <v>0</v>
      </c>
      <c r="AR88" s="36">
        <f t="shared" si="225"/>
        <v>0</v>
      </c>
      <c r="AS88" s="27">
        <v>5.04</v>
      </c>
      <c r="AT88" s="37">
        <f t="shared" si="247"/>
        <v>0</v>
      </c>
      <c r="AU88" s="53"/>
      <c r="AV88" s="59">
        <f t="shared" si="255"/>
        <v>0</v>
      </c>
      <c r="AW88" s="49"/>
      <c r="AX88" s="36">
        <f t="shared" si="226"/>
        <v>0</v>
      </c>
      <c r="AY88" s="27">
        <v>5.04</v>
      </c>
      <c r="AZ88" s="37">
        <f t="shared" si="315"/>
        <v>0</v>
      </c>
      <c r="BA88" s="53"/>
      <c r="BB88" s="121">
        <f t="shared" si="256"/>
        <v>0</v>
      </c>
      <c r="BC88" s="128"/>
      <c r="BD88" s="124">
        <f t="shared" si="227"/>
        <v>0</v>
      </c>
      <c r="BE88" s="27">
        <v>5.04</v>
      </c>
      <c r="BF88" s="37">
        <f t="shared" si="316"/>
        <v>0</v>
      </c>
      <c r="BG88" s="53"/>
      <c r="BH88" s="121">
        <f t="shared" si="257"/>
        <v>0</v>
      </c>
      <c r="BI88" s="128"/>
      <c r="BJ88" s="124">
        <f t="shared" si="228"/>
        <v>0</v>
      </c>
      <c r="BK88" s="27">
        <v>5.04</v>
      </c>
      <c r="BL88" s="37">
        <f t="shared" si="317"/>
        <v>0</v>
      </c>
      <c r="BM88" s="53"/>
      <c r="BN88" s="110">
        <f t="shared" si="283"/>
        <v>0</v>
      </c>
      <c r="BO88" s="128"/>
      <c r="BP88" s="124">
        <f t="shared" si="229"/>
        <v>0</v>
      </c>
      <c r="BQ88" s="27">
        <v>5.04</v>
      </c>
      <c r="BR88" s="37">
        <f t="shared" si="318"/>
        <v>0</v>
      </c>
      <c r="BS88" s="53"/>
      <c r="BT88" s="110">
        <f t="shared" si="284"/>
        <v>0</v>
      </c>
      <c r="BU88" s="128"/>
      <c r="BV88" s="124">
        <f t="shared" si="346"/>
        <v>0</v>
      </c>
      <c r="BW88" s="27">
        <v>5.04</v>
      </c>
      <c r="BX88" s="37">
        <f t="shared" si="347"/>
        <v>0</v>
      </c>
      <c r="BY88" s="53"/>
      <c r="BZ88" s="110">
        <f t="shared" si="348"/>
        <v>0</v>
      </c>
      <c r="CA88" s="128"/>
      <c r="CB88" s="124">
        <f t="shared" si="349"/>
        <v>0</v>
      </c>
      <c r="CC88" s="27">
        <v>5.04</v>
      </c>
      <c r="CD88" s="37">
        <f t="shared" si="350"/>
        <v>0</v>
      </c>
      <c r="CE88" s="53"/>
      <c r="CF88" s="110">
        <f t="shared" si="351"/>
        <v>0</v>
      </c>
      <c r="CG88" s="128"/>
      <c r="CH88" s="124">
        <f t="shared" si="352"/>
        <v>0</v>
      </c>
      <c r="CI88" s="27">
        <v>5.04</v>
      </c>
      <c r="CJ88" s="37">
        <f t="shared" si="353"/>
        <v>0</v>
      </c>
      <c r="CK88" s="53"/>
      <c r="CL88" s="110">
        <f t="shared" si="354"/>
        <v>0</v>
      </c>
      <c r="CM88" s="128"/>
      <c r="CN88" s="124">
        <f t="shared" si="355"/>
        <v>0</v>
      </c>
      <c r="CO88" s="27">
        <v>5.04</v>
      </c>
      <c r="CP88" s="37">
        <f t="shared" si="356"/>
        <v>0</v>
      </c>
      <c r="CQ88" s="53"/>
      <c r="CR88" s="110">
        <f t="shared" si="357"/>
        <v>0</v>
      </c>
      <c r="CS88" s="128">
        <v>0</v>
      </c>
      <c r="CT88" s="124">
        <f t="shared" si="358"/>
        <v>0</v>
      </c>
      <c r="CU88" s="27">
        <v>5.04</v>
      </c>
      <c r="CV88" s="37">
        <f t="shared" si="359"/>
        <v>0</v>
      </c>
      <c r="CW88" s="53"/>
      <c r="CX88" s="110">
        <f t="shared" si="360"/>
        <v>0</v>
      </c>
      <c r="CY88" s="128">
        <v>0</v>
      </c>
      <c r="CZ88" s="124">
        <f t="shared" si="361"/>
        <v>0</v>
      </c>
      <c r="DA88" s="27">
        <v>5.04</v>
      </c>
      <c r="DB88" s="37">
        <f t="shared" si="362"/>
        <v>0</v>
      </c>
      <c r="DC88" s="53"/>
      <c r="DD88" s="110">
        <f t="shared" si="363"/>
        <v>0</v>
      </c>
      <c r="DE88" s="128">
        <v>0</v>
      </c>
      <c r="DF88" s="124">
        <f t="shared" si="364"/>
        <v>0</v>
      </c>
      <c r="DG88" s="27">
        <v>5.29</v>
      </c>
      <c r="DH88" s="37">
        <f t="shared" si="365"/>
        <v>0</v>
      </c>
      <c r="DI88" s="53"/>
      <c r="DJ88" s="110">
        <f t="shared" si="366"/>
        <v>0</v>
      </c>
      <c r="DK88" s="128">
        <v>0</v>
      </c>
      <c r="DL88" s="124">
        <f t="shared" si="367"/>
        <v>0</v>
      </c>
      <c r="DM88" s="27">
        <v>5.29</v>
      </c>
      <c r="DN88" s="37">
        <f t="shared" si="368"/>
        <v>0</v>
      </c>
      <c r="DO88" s="53"/>
      <c r="DP88" s="110">
        <f t="shared" si="369"/>
        <v>0</v>
      </c>
      <c r="DQ88" s="128">
        <v>0</v>
      </c>
      <c r="DR88" s="124">
        <f t="shared" si="370"/>
        <v>0</v>
      </c>
      <c r="DS88" s="27">
        <v>5.29</v>
      </c>
      <c r="DT88" s="37">
        <f t="shared" si="371"/>
        <v>0</v>
      </c>
      <c r="DU88" s="53"/>
      <c r="DV88" s="110">
        <f t="shared" si="372"/>
        <v>0</v>
      </c>
      <c r="DW88" s="128">
        <v>0</v>
      </c>
      <c r="DX88" s="124">
        <f t="shared" si="373"/>
        <v>0</v>
      </c>
      <c r="DY88" s="27">
        <v>5.29</v>
      </c>
      <c r="DZ88" s="37">
        <f t="shared" si="374"/>
        <v>0</v>
      </c>
      <c r="EA88" s="53"/>
      <c r="EB88" s="110">
        <f t="shared" si="375"/>
        <v>0</v>
      </c>
      <c r="EC88" s="128">
        <v>0</v>
      </c>
      <c r="ED88" s="124">
        <f t="shared" si="376"/>
        <v>0</v>
      </c>
      <c r="EE88" s="27">
        <v>5.29</v>
      </c>
      <c r="EF88" s="37">
        <f t="shared" si="377"/>
        <v>0</v>
      </c>
      <c r="EG88" s="53"/>
      <c r="EH88" s="110">
        <f t="shared" si="378"/>
        <v>0</v>
      </c>
      <c r="EI88" s="128"/>
      <c r="EJ88" s="124">
        <f t="shared" si="379"/>
        <v>0</v>
      </c>
      <c r="EK88" s="27">
        <v>5.29</v>
      </c>
      <c r="EL88" s="37">
        <f t="shared" si="380"/>
        <v>0</v>
      </c>
      <c r="EM88" s="53"/>
      <c r="EN88" s="110">
        <f t="shared" si="381"/>
        <v>0</v>
      </c>
      <c r="EO88" s="128"/>
      <c r="EP88" s="124">
        <f t="shared" si="382"/>
        <v>0</v>
      </c>
      <c r="EQ88" s="27">
        <v>5.38</v>
      </c>
      <c r="ER88" s="37">
        <f t="shared" si="383"/>
        <v>0</v>
      </c>
      <c r="ES88" s="53"/>
      <c r="ET88" s="110">
        <f t="shared" si="384"/>
        <v>0</v>
      </c>
      <c r="EU88" s="128"/>
      <c r="EV88" s="124">
        <f t="shared" si="385"/>
        <v>0</v>
      </c>
      <c r="EW88" s="27">
        <v>5.38</v>
      </c>
      <c r="EX88" s="37">
        <f t="shared" si="386"/>
        <v>0</v>
      </c>
      <c r="EY88" s="53"/>
      <c r="EZ88" s="110">
        <f t="shared" si="387"/>
        <v>0</v>
      </c>
      <c r="FA88" s="128"/>
      <c r="FB88" s="124">
        <f t="shared" si="388"/>
        <v>0</v>
      </c>
      <c r="FC88" s="27">
        <v>5.38</v>
      </c>
      <c r="FD88" s="37">
        <f t="shared" si="389"/>
        <v>0</v>
      </c>
      <c r="FE88" s="53"/>
      <c r="FF88" s="110">
        <f t="shared" si="390"/>
        <v>0</v>
      </c>
      <c r="FG88" s="128"/>
      <c r="FH88" s="124">
        <f t="shared" si="391"/>
        <v>0</v>
      </c>
      <c r="FI88" s="27">
        <v>5.38</v>
      </c>
      <c r="FJ88" s="37">
        <f t="shared" si="392"/>
        <v>0</v>
      </c>
      <c r="FK88" s="53"/>
      <c r="FL88" s="110">
        <f t="shared" si="393"/>
        <v>0</v>
      </c>
      <c r="FM88" s="128"/>
      <c r="FN88" s="124">
        <f t="shared" si="394"/>
        <v>0</v>
      </c>
      <c r="FO88" s="27">
        <v>5.38</v>
      </c>
      <c r="FP88" s="37">
        <f t="shared" si="395"/>
        <v>0</v>
      </c>
      <c r="FQ88" s="53"/>
      <c r="FR88" s="110">
        <f t="shared" si="396"/>
        <v>0</v>
      </c>
      <c r="FS88" s="128"/>
      <c r="FT88" s="124">
        <f t="shared" si="397"/>
        <v>0</v>
      </c>
      <c r="FU88" s="27">
        <v>5.38</v>
      </c>
      <c r="FV88" s="37">
        <f t="shared" si="398"/>
        <v>0</v>
      </c>
      <c r="FW88" s="53"/>
      <c r="FX88" s="110">
        <f t="shared" si="399"/>
        <v>0</v>
      </c>
      <c r="FY88" s="128">
        <v>1</v>
      </c>
      <c r="FZ88" s="124">
        <f t="shared" si="400"/>
        <v>1</v>
      </c>
      <c r="GA88" s="27">
        <v>5.56</v>
      </c>
      <c r="GB88" s="37">
        <f t="shared" si="401"/>
        <v>5.56</v>
      </c>
      <c r="GC88" s="53"/>
      <c r="GD88" s="58">
        <f>GC88-GB88+FX88</f>
        <v>-5.56</v>
      </c>
      <c r="GE88" s="128">
        <v>10</v>
      </c>
      <c r="GF88" s="124">
        <f t="shared" si="403"/>
        <v>9</v>
      </c>
      <c r="GG88" s="27">
        <v>5.56</v>
      </c>
      <c r="GH88" s="37">
        <f t="shared" si="404"/>
        <v>50.04</v>
      </c>
      <c r="GI88" s="53"/>
      <c r="GJ88" s="58">
        <f>GI88-GH88+GD88</f>
        <v>-55.6</v>
      </c>
      <c r="GK88" s="128">
        <v>21</v>
      </c>
      <c r="GL88" s="124">
        <f t="shared" si="406"/>
        <v>11</v>
      </c>
      <c r="GM88" s="27">
        <v>5.56</v>
      </c>
      <c r="GN88" s="37">
        <f t="shared" si="407"/>
        <v>61.16</v>
      </c>
      <c r="GO88" s="53"/>
      <c r="GP88" s="58">
        <f>GO88-GN88+GJ88</f>
        <v>-116.75999999999999</v>
      </c>
      <c r="GQ88" s="128">
        <v>21</v>
      </c>
      <c r="GR88" s="124">
        <f t="shared" si="409"/>
        <v>0</v>
      </c>
      <c r="GS88" s="27">
        <v>5.56</v>
      </c>
      <c r="GT88" s="37">
        <f t="shared" si="410"/>
        <v>0</v>
      </c>
      <c r="GU88" s="53"/>
      <c r="GV88" s="58">
        <f>GU88-GT88+GP88</f>
        <v>-116.75999999999999</v>
      </c>
    </row>
    <row r="89" spans="1:205" s="107" customFormat="1" ht="15.6" customHeight="1" x14ac:dyDescent="0.25">
      <c r="A89" s="96" t="s">
        <v>198</v>
      </c>
      <c r="B89" s="28">
        <v>128</v>
      </c>
      <c r="C89" s="29"/>
      <c r="D89" s="28"/>
      <c r="E89" s="30"/>
      <c r="F89" s="30"/>
      <c r="G89" s="30"/>
      <c r="H89" s="31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29"/>
      <c r="Y89" s="29"/>
      <c r="Z89" s="28"/>
      <c r="AA89" s="28"/>
      <c r="AB89" s="29"/>
      <c r="AC89" s="33"/>
      <c r="AD89" s="29"/>
      <c r="AE89" s="103"/>
      <c r="AF89" s="104">
        <f t="shared" si="223"/>
        <v>0</v>
      </c>
      <c r="AG89" s="18">
        <v>5.04</v>
      </c>
      <c r="AH89" s="59">
        <f t="shared" si="243"/>
        <v>0</v>
      </c>
      <c r="AI89" s="105"/>
      <c r="AJ89" s="59">
        <f t="shared" si="253"/>
        <v>0</v>
      </c>
      <c r="AK89" s="103"/>
      <c r="AL89" s="104">
        <f t="shared" si="224"/>
        <v>0</v>
      </c>
      <c r="AM89" s="18">
        <v>5.04</v>
      </c>
      <c r="AN89" s="59">
        <f t="shared" si="245"/>
        <v>0</v>
      </c>
      <c r="AO89" s="105"/>
      <c r="AP89" s="59">
        <f t="shared" si="254"/>
        <v>0</v>
      </c>
      <c r="AQ89" s="103"/>
      <c r="AR89" s="104">
        <f t="shared" si="225"/>
        <v>0</v>
      </c>
      <c r="AS89" s="18">
        <v>6.04</v>
      </c>
      <c r="AT89" s="59">
        <f t="shared" si="247"/>
        <v>0</v>
      </c>
      <c r="AU89" s="105"/>
      <c r="AV89" s="59">
        <f t="shared" si="255"/>
        <v>0</v>
      </c>
      <c r="AW89" s="103"/>
      <c r="AX89" s="104">
        <f t="shared" si="226"/>
        <v>0</v>
      </c>
      <c r="AY89" s="18">
        <v>5.04</v>
      </c>
      <c r="AZ89" s="59">
        <f t="shared" si="315"/>
        <v>0</v>
      </c>
      <c r="BA89" s="105"/>
      <c r="BB89" s="135">
        <f t="shared" si="256"/>
        <v>0</v>
      </c>
      <c r="BC89" s="130"/>
      <c r="BD89" s="126">
        <f t="shared" si="227"/>
        <v>0</v>
      </c>
      <c r="BE89" s="18">
        <v>5.04</v>
      </c>
      <c r="BF89" s="59">
        <f t="shared" si="316"/>
        <v>0</v>
      </c>
      <c r="BG89" s="105"/>
      <c r="BH89" s="135">
        <f t="shared" si="257"/>
        <v>0</v>
      </c>
      <c r="BI89" s="130"/>
      <c r="BJ89" s="126">
        <f t="shared" si="228"/>
        <v>0</v>
      </c>
      <c r="BK89" s="18">
        <v>5.04</v>
      </c>
      <c r="BL89" s="59">
        <f t="shared" si="317"/>
        <v>0</v>
      </c>
      <c r="BM89" s="105"/>
      <c r="BN89" s="59">
        <f t="shared" si="283"/>
        <v>0</v>
      </c>
      <c r="BO89" s="130"/>
      <c r="BP89" s="126">
        <f t="shared" si="229"/>
        <v>0</v>
      </c>
      <c r="BQ89" s="18">
        <v>5.04</v>
      </c>
      <c r="BR89" s="59">
        <f t="shared" si="318"/>
        <v>0</v>
      </c>
      <c r="BS89" s="105"/>
      <c r="BT89" s="59">
        <f t="shared" si="284"/>
        <v>0</v>
      </c>
      <c r="BU89" s="130"/>
      <c r="BV89" s="126">
        <f t="shared" si="346"/>
        <v>0</v>
      </c>
      <c r="BW89" s="18">
        <v>5.04</v>
      </c>
      <c r="BX89" s="59">
        <f t="shared" si="347"/>
        <v>0</v>
      </c>
      <c r="BY89" s="105"/>
      <c r="BZ89" s="59">
        <f t="shared" si="348"/>
        <v>0</v>
      </c>
      <c r="CA89" s="130"/>
      <c r="CB89" s="126">
        <f t="shared" si="349"/>
        <v>0</v>
      </c>
      <c r="CC89" s="18">
        <v>5.04</v>
      </c>
      <c r="CD89" s="59">
        <f t="shared" si="350"/>
        <v>0</v>
      </c>
      <c r="CE89" s="105"/>
      <c r="CF89" s="59">
        <f t="shared" si="351"/>
        <v>0</v>
      </c>
      <c r="CG89" s="130"/>
      <c r="CH89" s="126">
        <f t="shared" si="352"/>
        <v>0</v>
      </c>
      <c r="CI89" s="18">
        <v>5.04</v>
      </c>
      <c r="CJ89" s="59">
        <f t="shared" si="353"/>
        <v>0</v>
      </c>
      <c r="CK89" s="105"/>
      <c r="CL89" s="59">
        <f t="shared" si="354"/>
        <v>0</v>
      </c>
      <c r="CM89" s="130"/>
      <c r="CN89" s="126">
        <f t="shared" si="355"/>
        <v>0</v>
      </c>
      <c r="CO89" s="18">
        <v>5.04</v>
      </c>
      <c r="CP89" s="59">
        <f t="shared" si="356"/>
        <v>0</v>
      </c>
      <c r="CQ89" s="105"/>
      <c r="CR89" s="59">
        <f t="shared" si="357"/>
        <v>0</v>
      </c>
      <c r="CS89" s="130"/>
      <c r="CT89" s="126">
        <f t="shared" si="358"/>
        <v>0</v>
      </c>
      <c r="CU89" s="18">
        <v>5.04</v>
      </c>
      <c r="CV89" s="59">
        <f t="shared" si="359"/>
        <v>0</v>
      </c>
      <c r="CW89" s="105"/>
      <c r="CX89" s="59">
        <f t="shared" si="360"/>
        <v>0</v>
      </c>
      <c r="CY89" s="130"/>
      <c r="CZ89" s="126">
        <f t="shared" si="361"/>
        <v>0</v>
      </c>
      <c r="DA89" s="18">
        <v>5.04</v>
      </c>
      <c r="DB89" s="59">
        <f t="shared" si="362"/>
        <v>0</v>
      </c>
      <c r="DC89" s="105"/>
      <c r="DD89" s="59">
        <f t="shared" si="363"/>
        <v>0</v>
      </c>
      <c r="DE89" s="130"/>
      <c r="DF89" s="126">
        <f t="shared" si="364"/>
        <v>0</v>
      </c>
      <c r="DG89" s="18">
        <v>5.29</v>
      </c>
      <c r="DH89" s="59">
        <f t="shared" si="365"/>
        <v>0</v>
      </c>
      <c r="DI89" s="105"/>
      <c r="DJ89" s="59">
        <f t="shared" si="366"/>
        <v>0</v>
      </c>
      <c r="DK89" s="130"/>
      <c r="DL89" s="126">
        <f t="shared" si="367"/>
        <v>0</v>
      </c>
      <c r="DM89" s="18">
        <v>5.29</v>
      </c>
      <c r="DN89" s="59">
        <f t="shared" si="368"/>
        <v>0</v>
      </c>
      <c r="DO89" s="105"/>
      <c r="DP89" s="59">
        <f t="shared" si="369"/>
        <v>0</v>
      </c>
      <c r="DQ89" s="130"/>
      <c r="DR89" s="126">
        <f t="shared" si="370"/>
        <v>0</v>
      </c>
      <c r="DS89" s="18">
        <v>5.29</v>
      </c>
      <c r="DT89" s="59">
        <f t="shared" si="371"/>
        <v>0</v>
      </c>
      <c r="DU89" s="105"/>
      <c r="DV89" s="59">
        <f t="shared" si="372"/>
        <v>0</v>
      </c>
      <c r="DW89" s="130"/>
      <c r="DX89" s="126">
        <f t="shared" si="373"/>
        <v>0</v>
      </c>
      <c r="DY89" s="18">
        <v>5.29</v>
      </c>
      <c r="DZ89" s="59">
        <f t="shared" si="374"/>
        <v>0</v>
      </c>
      <c r="EA89" s="105"/>
      <c r="EB89" s="59">
        <f t="shared" si="375"/>
        <v>0</v>
      </c>
      <c r="EC89" s="130"/>
      <c r="ED89" s="126">
        <f t="shared" si="376"/>
        <v>0</v>
      </c>
      <c r="EE89" s="18">
        <v>5.29</v>
      </c>
      <c r="EF89" s="59">
        <f t="shared" si="377"/>
        <v>0</v>
      </c>
      <c r="EG89" s="105"/>
      <c r="EH89" s="59">
        <f t="shared" si="378"/>
        <v>0</v>
      </c>
      <c r="EI89" s="130"/>
      <c r="EJ89" s="126">
        <f t="shared" si="379"/>
        <v>0</v>
      </c>
      <c r="EK89" s="18">
        <v>5.29</v>
      </c>
      <c r="EL89" s="59">
        <f t="shared" si="380"/>
        <v>0</v>
      </c>
      <c r="EM89" s="105"/>
      <c r="EN89" s="59">
        <f t="shared" si="381"/>
        <v>0</v>
      </c>
      <c r="EO89" s="130"/>
      <c r="EP89" s="126">
        <f t="shared" si="382"/>
        <v>0</v>
      </c>
      <c r="EQ89" s="18">
        <v>5.38</v>
      </c>
      <c r="ER89" s="59">
        <f t="shared" si="383"/>
        <v>0</v>
      </c>
      <c r="ES89" s="105"/>
      <c r="ET89" s="59">
        <f t="shared" si="384"/>
        <v>0</v>
      </c>
      <c r="EU89" s="130"/>
      <c r="EV89" s="126">
        <f t="shared" si="385"/>
        <v>0</v>
      </c>
      <c r="EW89" s="18">
        <v>5.38</v>
      </c>
      <c r="EX89" s="59">
        <f t="shared" si="386"/>
        <v>0</v>
      </c>
      <c r="EY89" s="105"/>
      <c r="EZ89" s="59">
        <f t="shared" si="387"/>
        <v>0</v>
      </c>
      <c r="FA89" s="130"/>
      <c r="FB89" s="126">
        <f t="shared" si="388"/>
        <v>0</v>
      </c>
      <c r="FC89" s="18">
        <v>5.38</v>
      </c>
      <c r="FD89" s="59">
        <f t="shared" si="389"/>
        <v>0</v>
      </c>
      <c r="FE89" s="105"/>
      <c r="FF89" s="59">
        <f t="shared" si="390"/>
        <v>0</v>
      </c>
      <c r="FG89" s="130"/>
      <c r="FH89" s="126">
        <f t="shared" si="391"/>
        <v>0</v>
      </c>
      <c r="FI89" s="18">
        <v>5.38</v>
      </c>
      <c r="FJ89" s="59">
        <f t="shared" si="392"/>
        <v>0</v>
      </c>
      <c r="FK89" s="105"/>
      <c r="FL89" s="59">
        <f t="shared" si="393"/>
        <v>0</v>
      </c>
      <c r="FM89" s="130"/>
      <c r="FN89" s="126">
        <f t="shared" si="394"/>
        <v>0</v>
      </c>
      <c r="FO89" s="18">
        <v>5.38</v>
      </c>
      <c r="FP89" s="59">
        <f t="shared" si="395"/>
        <v>0</v>
      </c>
      <c r="FQ89" s="105"/>
      <c r="FR89" s="59">
        <f t="shared" si="396"/>
        <v>0</v>
      </c>
      <c r="FS89" s="130"/>
      <c r="FT89" s="126">
        <f t="shared" si="397"/>
        <v>0</v>
      </c>
      <c r="FU89" s="27">
        <v>5.38</v>
      </c>
      <c r="FV89" s="59">
        <f t="shared" si="398"/>
        <v>0</v>
      </c>
      <c r="FW89" s="105"/>
      <c r="FX89" s="59">
        <f t="shared" si="399"/>
        <v>0</v>
      </c>
      <c r="FY89" s="130">
        <v>3</v>
      </c>
      <c r="FZ89" s="126">
        <f t="shared" si="400"/>
        <v>3</v>
      </c>
      <c r="GA89" s="27">
        <v>5.56</v>
      </c>
      <c r="GB89" s="59">
        <f t="shared" si="401"/>
        <v>16.68</v>
      </c>
      <c r="GC89" s="105"/>
      <c r="GD89" s="58">
        <f t="shared" si="402"/>
        <v>-16.68</v>
      </c>
      <c r="GE89" s="130">
        <v>4</v>
      </c>
      <c r="GF89" s="126">
        <f t="shared" si="403"/>
        <v>1</v>
      </c>
      <c r="GG89" s="27">
        <v>5.56</v>
      </c>
      <c r="GH89" s="59">
        <f t="shared" si="404"/>
        <v>5.56</v>
      </c>
      <c r="GI89" s="105"/>
      <c r="GJ89" s="58">
        <f t="shared" ref="GJ89:GJ91" si="412">GI89-GH89+GD89</f>
        <v>-22.24</v>
      </c>
      <c r="GK89" s="130">
        <v>42</v>
      </c>
      <c r="GL89" s="126">
        <f t="shared" si="406"/>
        <v>38</v>
      </c>
      <c r="GM89" s="27">
        <v>5.56</v>
      </c>
      <c r="GN89" s="59">
        <f t="shared" si="407"/>
        <v>211.27999999999997</v>
      </c>
      <c r="GO89" s="105">
        <v>100</v>
      </c>
      <c r="GP89" s="58">
        <f t="shared" ref="GP89:GP91" si="413">GO89-GN89+GJ89</f>
        <v>-133.51999999999998</v>
      </c>
      <c r="GQ89" s="130">
        <v>60</v>
      </c>
      <c r="GR89" s="126">
        <f t="shared" si="409"/>
        <v>18</v>
      </c>
      <c r="GS89" s="27">
        <v>5.56</v>
      </c>
      <c r="GT89" s="59">
        <f t="shared" si="410"/>
        <v>100.08</v>
      </c>
      <c r="GU89" s="105"/>
      <c r="GV89" s="58">
        <f t="shared" ref="GV89:GV91" si="414">GU89-GT89+GP89</f>
        <v>-233.59999999999997</v>
      </c>
    </row>
    <row r="90" spans="1:205" ht="15.6" hidden="1" customHeight="1" x14ac:dyDescent="0.25">
      <c r="A90" s="99"/>
      <c r="B90" s="9">
        <v>129</v>
      </c>
      <c r="C90" s="8"/>
      <c r="D90" s="9"/>
      <c r="E90" s="10"/>
      <c r="F90" s="10"/>
      <c r="G90" s="10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8"/>
      <c r="Y90" s="8"/>
      <c r="Z90" s="9"/>
      <c r="AA90" s="9"/>
      <c r="AB90" s="8"/>
      <c r="AC90" s="14"/>
      <c r="AD90" s="8"/>
      <c r="AE90" s="49"/>
      <c r="AF90" s="36">
        <f t="shared" si="223"/>
        <v>0</v>
      </c>
      <c r="AG90" s="27">
        <v>5.04</v>
      </c>
      <c r="AH90" s="37">
        <f t="shared" si="243"/>
        <v>0</v>
      </c>
      <c r="AI90" s="53"/>
      <c r="AJ90" s="37">
        <f t="shared" si="253"/>
        <v>0</v>
      </c>
      <c r="AK90" s="49"/>
      <c r="AL90" s="36">
        <f t="shared" si="224"/>
        <v>0</v>
      </c>
      <c r="AM90" s="27">
        <v>5.04</v>
      </c>
      <c r="AN90" s="37">
        <f t="shared" si="245"/>
        <v>0</v>
      </c>
      <c r="AO90" s="53"/>
      <c r="AP90" s="59">
        <f t="shared" si="254"/>
        <v>0</v>
      </c>
      <c r="AQ90" s="49"/>
      <c r="AR90" s="36">
        <f t="shared" si="225"/>
        <v>0</v>
      </c>
      <c r="AS90" s="27">
        <v>7.04</v>
      </c>
      <c r="AT90" s="37">
        <f t="shared" si="247"/>
        <v>0</v>
      </c>
      <c r="AU90" s="53"/>
      <c r="AV90" s="59">
        <f t="shared" si="255"/>
        <v>0</v>
      </c>
      <c r="AW90" s="49"/>
      <c r="AX90" s="36">
        <f t="shared" si="226"/>
        <v>0</v>
      </c>
      <c r="AY90" s="27">
        <v>5.04</v>
      </c>
      <c r="AZ90" s="37">
        <f t="shared" si="315"/>
        <v>0</v>
      </c>
      <c r="BA90" s="53"/>
      <c r="BB90" s="121">
        <f t="shared" si="256"/>
        <v>0</v>
      </c>
      <c r="BC90" s="128"/>
      <c r="BD90" s="124">
        <f t="shared" si="227"/>
        <v>0</v>
      </c>
      <c r="BE90" s="27">
        <v>5.04</v>
      </c>
      <c r="BF90" s="37">
        <f t="shared" si="316"/>
        <v>0</v>
      </c>
      <c r="BG90" s="53"/>
      <c r="BH90" s="121">
        <f t="shared" si="257"/>
        <v>0</v>
      </c>
      <c r="BI90" s="128"/>
      <c r="BJ90" s="124">
        <f t="shared" si="228"/>
        <v>0</v>
      </c>
      <c r="BK90" s="27">
        <v>5.04</v>
      </c>
      <c r="BL90" s="37">
        <f t="shared" si="317"/>
        <v>0</v>
      </c>
      <c r="BM90" s="53"/>
      <c r="BN90" s="110">
        <f t="shared" si="283"/>
        <v>0</v>
      </c>
      <c r="BO90" s="128"/>
      <c r="BP90" s="124">
        <f t="shared" si="229"/>
        <v>0</v>
      </c>
      <c r="BQ90" s="27">
        <v>5.04</v>
      </c>
      <c r="BR90" s="37">
        <f t="shared" si="318"/>
        <v>0</v>
      </c>
      <c r="BS90" s="53"/>
      <c r="BT90" s="110">
        <f t="shared" si="284"/>
        <v>0</v>
      </c>
      <c r="BU90" s="128"/>
      <c r="BV90" s="124">
        <f t="shared" si="346"/>
        <v>0</v>
      </c>
      <c r="BW90" s="27">
        <v>5.04</v>
      </c>
      <c r="BX90" s="37">
        <f t="shared" si="347"/>
        <v>0</v>
      </c>
      <c r="BY90" s="53"/>
      <c r="BZ90" s="110">
        <f t="shared" si="348"/>
        <v>0</v>
      </c>
      <c r="CA90" s="128"/>
      <c r="CB90" s="124">
        <f t="shared" si="349"/>
        <v>0</v>
      </c>
      <c r="CC90" s="27">
        <v>5.04</v>
      </c>
      <c r="CD90" s="37">
        <f t="shared" si="350"/>
        <v>0</v>
      </c>
      <c r="CE90" s="53"/>
      <c r="CF90" s="110">
        <f t="shared" si="351"/>
        <v>0</v>
      </c>
      <c r="CG90" s="128"/>
      <c r="CH90" s="124">
        <f t="shared" si="352"/>
        <v>0</v>
      </c>
      <c r="CI90" s="27">
        <v>5.04</v>
      </c>
      <c r="CJ90" s="37">
        <f t="shared" si="353"/>
        <v>0</v>
      </c>
      <c r="CK90" s="53"/>
      <c r="CL90" s="110">
        <f t="shared" si="354"/>
        <v>0</v>
      </c>
      <c r="CM90" s="128"/>
      <c r="CN90" s="124">
        <f t="shared" si="355"/>
        <v>0</v>
      </c>
      <c r="CO90" s="27">
        <v>5.04</v>
      </c>
      <c r="CP90" s="37">
        <f t="shared" si="356"/>
        <v>0</v>
      </c>
      <c r="CQ90" s="53"/>
      <c r="CR90" s="110">
        <f t="shared" si="357"/>
        <v>0</v>
      </c>
      <c r="CS90" s="128"/>
      <c r="CT90" s="124">
        <f t="shared" si="358"/>
        <v>0</v>
      </c>
      <c r="CU90" s="27">
        <v>5.04</v>
      </c>
      <c r="CV90" s="37">
        <f t="shared" si="359"/>
        <v>0</v>
      </c>
      <c r="CW90" s="53"/>
      <c r="CX90" s="110">
        <f t="shared" si="360"/>
        <v>0</v>
      </c>
      <c r="CY90" s="128"/>
      <c r="CZ90" s="124">
        <f t="shared" si="361"/>
        <v>0</v>
      </c>
      <c r="DA90" s="27">
        <v>5.04</v>
      </c>
      <c r="DB90" s="37">
        <f t="shared" si="362"/>
        <v>0</v>
      </c>
      <c r="DC90" s="53"/>
      <c r="DD90" s="110">
        <f t="shared" si="363"/>
        <v>0</v>
      </c>
      <c r="DE90" s="128"/>
      <c r="DF90" s="124">
        <f t="shared" si="364"/>
        <v>0</v>
      </c>
      <c r="DG90" s="27">
        <v>5.29</v>
      </c>
      <c r="DH90" s="37">
        <f t="shared" si="365"/>
        <v>0</v>
      </c>
      <c r="DI90" s="53"/>
      <c r="DJ90" s="110">
        <f t="shared" si="366"/>
        <v>0</v>
      </c>
      <c r="DK90" s="128"/>
      <c r="DL90" s="124">
        <f t="shared" si="367"/>
        <v>0</v>
      </c>
      <c r="DM90" s="27">
        <v>5.29</v>
      </c>
      <c r="DN90" s="37">
        <f t="shared" si="368"/>
        <v>0</v>
      </c>
      <c r="DO90" s="53"/>
      <c r="DP90" s="110">
        <f t="shared" si="369"/>
        <v>0</v>
      </c>
      <c r="DQ90" s="128"/>
      <c r="DR90" s="124">
        <f t="shared" si="370"/>
        <v>0</v>
      </c>
      <c r="DS90" s="27">
        <v>5.29</v>
      </c>
      <c r="DT90" s="37">
        <f t="shared" si="371"/>
        <v>0</v>
      </c>
      <c r="DU90" s="53"/>
      <c r="DV90" s="110">
        <f t="shared" si="372"/>
        <v>0</v>
      </c>
      <c r="DW90" s="128"/>
      <c r="DX90" s="124">
        <f t="shared" si="373"/>
        <v>0</v>
      </c>
      <c r="DY90" s="27">
        <v>5.29</v>
      </c>
      <c r="DZ90" s="37">
        <f t="shared" si="374"/>
        <v>0</v>
      </c>
      <c r="EA90" s="53"/>
      <c r="EB90" s="110">
        <f t="shared" si="375"/>
        <v>0</v>
      </c>
      <c r="EC90" s="128"/>
      <c r="ED90" s="124">
        <f t="shared" si="376"/>
        <v>0</v>
      </c>
      <c r="EE90" s="27">
        <v>5.29</v>
      </c>
      <c r="EF90" s="37">
        <f t="shared" si="377"/>
        <v>0</v>
      </c>
      <c r="EG90" s="53"/>
      <c r="EH90" s="110">
        <f t="shared" si="378"/>
        <v>0</v>
      </c>
      <c r="EI90" s="128"/>
      <c r="EJ90" s="124">
        <f t="shared" si="379"/>
        <v>0</v>
      </c>
      <c r="EK90" s="27">
        <v>5.29</v>
      </c>
      <c r="EL90" s="37">
        <f t="shared" si="380"/>
        <v>0</v>
      </c>
      <c r="EM90" s="53"/>
      <c r="EN90" s="110">
        <f t="shared" si="381"/>
        <v>0</v>
      </c>
      <c r="EO90" s="128"/>
      <c r="EP90" s="124">
        <f t="shared" si="382"/>
        <v>0</v>
      </c>
      <c r="EQ90" s="27">
        <v>5.38</v>
      </c>
      <c r="ER90" s="37">
        <f t="shared" si="383"/>
        <v>0</v>
      </c>
      <c r="ES90" s="53"/>
      <c r="ET90" s="110">
        <f t="shared" si="384"/>
        <v>0</v>
      </c>
      <c r="EU90" s="128"/>
      <c r="EV90" s="124">
        <f t="shared" si="385"/>
        <v>0</v>
      </c>
      <c r="EW90" s="27">
        <v>5.38</v>
      </c>
      <c r="EX90" s="37">
        <f t="shared" si="386"/>
        <v>0</v>
      </c>
      <c r="EY90" s="53"/>
      <c r="EZ90" s="110">
        <f t="shared" si="387"/>
        <v>0</v>
      </c>
      <c r="FA90" s="128"/>
      <c r="FB90" s="124">
        <f t="shared" si="388"/>
        <v>0</v>
      </c>
      <c r="FC90" s="27">
        <v>5.38</v>
      </c>
      <c r="FD90" s="37">
        <f t="shared" si="389"/>
        <v>0</v>
      </c>
      <c r="FE90" s="53"/>
      <c r="FF90" s="110">
        <f t="shared" si="390"/>
        <v>0</v>
      </c>
      <c r="FG90" s="128"/>
      <c r="FH90" s="124">
        <f t="shared" si="391"/>
        <v>0</v>
      </c>
      <c r="FI90" s="27">
        <v>5.38</v>
      </c>
      <c r="FJ90" s="37">
        <f t="shared" si="392"/>
        <v>0</v>
      </c>
      <c r="FK90" s="53"/>
      <c r="FL90" s="110">
        <f t="shared" si="393"/>
        <v>0</v>
      </c>
      <c r="FM90" s="128"/>
      <c r="FN90" s="124">
        <f t="shared" si="394"/>
        <v>0</v>
      </c>
      <c r="FO90" s="27">
        <v>5.38</v>
      </c>
      <c r="FP90" s="37">
        <f t="shared" si="395"/>
        <v>0</v>
      </c>
      <c r="FQ90" s="53"/>
      <c r="FR90" s="199">
        <f t="shared" si="396"/>
        <v>0</v>
      </c>
      <c r="FS90" s="203"/>
      <c r="FT90" s="201">
        <f t="shared" si="397"/>
        <v>0</v>
      </c>
      <c r="FU90" s="202">
        <v>5.38</v>
      </c>
      <c r="FV90" s="199">
        <f t="shared" si="398"/>
        <v>0</v>
      </c>
      <c r="FW90" s="200"/>
      <c r="FX90" s="199">
        <f t="shared" si="399"/>
        <v>0</v>
      </c>
      <c r="FY90" s="203"/>
      <c r="FZ90" s="201">
        <f t="shared" si="400"/>
        <v>0</v>
      </c>
      <c r="GA90" s="202">
        <v>5.56</v>
      </c>
      <c r="GB90" s="199">
        <f t="shared" si="401"/>
        <v>0</v>
      </c>
      <c r="GC90" s="200"/>
      <c r="GD90" s="199">
        <f t="shared" si="402"/>
        <v>0</v>
      </c>
      <c r="GE90" s="203"/>
      <c r="GF90" s="201">
        <f t="shared" si="403"/>
        <v>0</v>
      </c>
      <c r="GG90" s="202">
        <v>5.56</v>
      </c>
      <c r="GH90" s="199">
        <f t="shared" si="404"/>
        <v>0</v>
      </c>
      <c r="GI90" s="200"/>
      <c r="GJ90" s="199">
        <f t="shared" si="412"/>
        <v>0</v>
      </c>
      <c r="GK90" s="203"/>
      <c r="GL90" s="201">
        <f t="shared" si="406"/>
        <v>0</v>
      </c>
      <c r="GM90" s="202">
        <v>5.56</v>
      </c>
      <c r="GN90" s="199">
        <f t="shared" si="407"/>
        <v>0</v>
      </c>
      <c r="GO90" s="200"/>
      <c r="GP90" s="199">
        <f t="shared" si="413"/>
        <v>0</v>
      </c>
      <c r="GQ90" s="203"/>
      <c r="GR90" s="201">
        <f t="shared" si="409"/>
        <v>0</v>
      </c>
      <c r="GS90" s="202">
        <v>5.56</v>
      </c>
      <c r="GT90" s="199">
        <f t="shared" si="410"/>
        <v>0</v>
      </c>
      <c r="GU90" s="200"/>
      <c r="GV90" s="199">
        <f t="shared" si="414"/>
        <v>0</v>
      </c>
    </row>
    <row r="91" spans="1:205" ht="15.6" customHeight="1" x14ac:dyDescent="0.25">
      <c r="A91" s="96" t="s">
        <v>111</v>
      </c>
      <c r="B91" s="28">
        <v>132</v>
      </c>
      <c r="C91" s="29"/>
      <c r="D91" s="28"/>
      <c r="E91" s="30"/>
      <c r="F91" s="30"/>
      <c r="G91" s="30"/>
      <c r="H91" s="31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29"/>
      <c r="Y91" s="29"/>
      <c r="Z91" s="28"/>
      <c r="AA91" s="28"/>
      <c r="AB91" s="29"/>
      <c r="AC91" s="33"/>
      <c r="AD91" s="29"/>
      <c r="AE91" s="49"/>
      <c r="AF91" s="36"/>
      <c r="AG91" s="27"/>
      <c r="AH91" s="37"/>
      <c r="AI91" s="53"/>
      <c r="AJ91" s="37"/>
      <c r="AK91" s="49">
        <v>38</v>
      </c>
      <c r="AL91" s="36">
        <f>AK91-AE91</f>
        <v>38</v>
      </c>
      <c r="AM91" s="27">
        <v>5.04</v>
      </c>
      <c r="AN91" s="37">
        <f t="shared" si="245"/>
        <v>191.52</v>
      </c>
      <c r="AO91" s="53"/>
      <c r="AP91" s="58">
        <f t="shared" si="254"/>
        <v>-191.52</v>
      </c>
      <c r="AQ91" s="49">
        <v>109.79</v>
      </c>
      <c r="AR91" s="36">
        <f>AQ91-AK91</f>
        <v>71.790000000000006</v>
      </c>
      <c r="AS91" s="27">
        <v>5.04</v>
      </c>
      <c r="AT91" s="37">
        <f t="shared" si="247"/>
        <v>361.82160000000005</v>
      </c>
      <c r="AU91" s="53">
        <v>192</v>
      </c>
      <c r="AV91" s="58">
        <f t="shared" si="255"/>
        <v>-361.34160000000008</v>
      </c>
      <c r="AW91" s="49">
        <v>109.79</v>
      </c>
      <c r="AX91" s="36">
        <f>AW91-AQ91</f>
        <v>0</v>
      </c>
      <c r="AY91" s="27">
        <v>5.04</v>
      </c>
      <c r="AZ91" s="37">
        <f t="shared" si="315"/>
        <v>0</v>
      </c>
      <c r="BA91" s="53"/>
      <c r="BB91" s="120">
        <f t="shared" si="256"/>
        <v>-361.34160000000008</v>
      </c>
      <c r="BC91" s="128">
        <v>109.79</v>
      </c>
      <c r="BD91" s="124">
        <f>BC91-AW91</f>
        <v>0</v>
      </c>
      <c r="BE91" s="27">
        <v>5.04</v>
      </c>
      <c r="BF91" s="37">
        <f t="shared" si="316"/>
        <v>0</v>
      </c>
      <c r="BG91" s="53">
        <v>362</v>
      </c>
      <c r="BH91" s="121">
        <f t="shared" si="257"/>
        <v>0.65839999999991505</v>
      </c>
      <c r="BI91" s="128">
        <v>109.79</v>
      </c>
      <c r="BJ91" s="124">
        <f>BI91-BC91</f>
        <v>0</v>
      </c>
      <c r="BK91" s="27">
        <v>5.04</v>
      </c>
      <c r="BL91" s="37">
        <f t="shared" si="317"/>
        <v>0</v>
      </c>
      <c r="BM91" s="53"/>
      <c r="BN91" s="110">
        <f t="shared" si="283"/>
        <v>0.65839999999991505</v>
      </c>
      <c r="BO91" s="128">
        <v>109.79</v>
      </c>
      <c r="BP91" s="124">
        <f>BO91-BI91</f>
        <v>0</v>
      </c>
      <c r="BQ91" s="27">
        <v>5.04</v>
      </c>
      <c r="BR91" s="37">
        <f t="shared" si="318"/>
        <v>0</v>
      </c>
      <c r="BS91" s="53"/>
      <c r="BT91" s="110">
        <f t="shared" si="284"/>
        <v>0.65839999999991505</v>
      </c>
      <c r="BU91" s="128">
        <v>109.79</v>
      </c>
      <c r="BV91" s="124">
        <f>BU91-BO91</f>
        <v>0</v>
      </c>
      <c r="BW91" s="27">
        <v>5.04</v>
      </c>
      <c r="BX91" s="37">
        <f t="shared" si="347"/>
        <v>0</v>
      </c>
      <c r="BY91" s="53"/>
      <c r="BZ91" s="110">
        <f t="shared" si="348"/>
        <v>0.65839999999991505</v>
      </c>
      <c r="CA91" s="128">
        <v>109.79</v>
      </c>
      <c r="CB91" s="124">
        <f>CA91-BU91</f>
        <v>0</v>
      </c>
      <c r="CC91" s="27">
        <v>5.04</v>
      </c>
      <c r="CD91" s="37">
        <f t="shared" si="350"/>
        <v>0</v>
      </c>
      <c r="CE91" s="53"/>
      <c r="CF91" s="110">
        <f t="shared" si="351"/>
        <v>0.65839999999991505</v>
      </c>
      <c r="CG91" s="128">
        <v>109.79</v>
      </c>
      <c r="CH91" s="124">
        <f>CG91-CA91</f>
        <v>0</v>
      </c>
      <c r="CI91" s="27">
        <v>5.04</v>
      </c>
      <c r="CJ91" s="37">
        <f t="shared" si="353"/>
        <v>0</v>
      </c>
      <c r="CK91" s="53"/>
      <c r="CL91" s="110">
        <f t="shared" si="354"/>
        <v>0.65839999999991505</v>
      </c>
      <c r="CM91" s="128">
        <v>109.79</v>
      </c>
      <c r="CN91" s="124">
        <f>CM91-CG91</f>
        <v>0</v>
      </c>
      <c r="CO91" s="27">
        <v>5.04</v>
      </c>
      <c r="CP91" s="37">
        <f t="shared" si="356"/>
        <v>0</v>
      </c>
      <c r="CQ91" s="53"/>
      <c r="CR91" s="110">
        <f t="shared" si="357"/>
        <v>0.65839999999991505</v>
      </c>
      <c r="CS91" s="128">
        <v>113</v>
      </c>
      <c r="CT91" s="124">
        <f>CS91-CM91</f>
        <v>3.2099999999999937</v>
      </c>
      <c r="CU91" s="27">
        <v>5.04</v>
      </c>
      <c r="CV91" s="37">
        <f t="shared" si="359"/>
        <v>16.178399999999968</v>
      </c>
      <c r="CW91" s="53"/>
      <c r="CX91" s="58">
        <f t="shared" si="360"/>
        <v>-15.520000000000053</v>
      </c>
      <c r="CY91" s="128">
        <v>114</v>
      </c>
      <c r="CZ91" s="124">
        <f>CY91-CS91</f>
        <v>1</v>
      </c>
      <c r="DA91" s="27">
        <v>5.04</v>
      </c>
      <c r="DB91" s="37">
        <f t="shared" si="362"/>
        <v>5.04</v>
      </c>
      <c r="DC91" s="53"/>
      <c r="DD91" s="58">
        <f t="shared" si="363"/>
        <v>-20.560000000000052</v>
      </c>
      <c r="DE91" s="128">
        <v>116</v>
      </c>
      <c r="DF91" s="124">
        <f>DE91-CY91</f>
        <v>2</v>
      </c>
      <c r="DG91" s="27">
        <v>5.29</v>
      </c>
      <c r="DH91" s="37">
        <f t="shared" si="365"/>
        <v>10.58</v>
      </c>
      <c r="DI91" s="53"/>
      <c r="DJ91" s="58">
        <f t="shared" si="366"/>
        <v>-31.14000000000005</v>
      </c>
      <c r="DK91" s="128">
        <v>117</v>
      </c>
      <c r="DL91" s="124">
        <f>DK91-DE91</f>
        <v>1</v>
      </c>
      <c r="DM91" s="27">
        <v>5.29</v>
      </c>
      <c r="DN91" s="37">
        <f t="shared" si="368"/>
        <v>5.29</v>
      </c>
      <c r="DO91" s="53">
        <v>100</v>
      </c>
      <c r="DP91" s="110">
        <f t="shared" si="369"/>
        <v>63.569999999999943</v>
      </c>
      <c r="DQ91" s="128">
        <v>117</v>
      </c>
      <c r="DR91" s="124">
        <f>DQ91-DK91</f>
        <v>0</v>
      </c>
      <c r="DS91" s="27">
        <v>5.29</v>
      </c>
      <c r="DT91" s="37">
        <f t="shared" si="371"/>
        <v>0</v>
      </c>
      <c r="DU91" s="53"/>
      <c r="DV91" s="110">
        <f t="shared" si="372"/>
        <v>63.569999999999943</v>
      </c>
      <c r="DW91" s="128">
        <v>117</v>
      </c>
      <c r="DX91" s="124">
        <f>DW91-DQ91</f>
        <v>0</v>
      </c>
      <c r="DY91" s="27">
        <v>5.29</v>
      </c>
      <c r="DZ91" s="37">
        <f t="shared" si="374"/>
        <v>0</v>
      </c>
      <c r="EA91" s="53"/>
      <c r="EB91" s="110">
        <f t="shared" si="375"/>
        <v>63.569999999999943</v>
      </c>
      <c r="EC91" s="128">
        <v>117</v>
      </c>
      <c r="ED91" s="124">
        <f>EC91-DW91</f>
        <v>0</v>
      </c>
      <c r="EE91" s="27">
        <v>5.29</v>
      </c>
      <c r="EF91" s="37">
        <f t="shared" si="377"/>
        <v>0</v>
      </c>
      <c r="EG91" s="53"/>
      <c r="EH91" s="110">
        <f t="shared" si="378"/>
        <v>63.569999999999943</v>
      </c>
      <c r="EI91" s="128">
        <v>117</v>
      </c>
      <c r="EJ91" s="124">
        <f>EI91-EC91</f>
        <v>0</v>
      </c>
      <c r="EK91" s="27">
        <v>5.29</v>
      </c>
      <c r="EL91" s="37">
        <f t="shared" si="380"/>
        <v>0</v>
      </c>
      <c r="EM91" s="53"/>
      <c r="EN91" s="110">
        <f t="shared" si="381"/>
        <v>63.569999999999943</v>
      </c>
      <c r="EO91" s="128">
        <v>117</v>
      </c>
      <c r="EP91" s="124">
        <f>EO91-EI91</f>
        <v>0</v>
      </c>
      <c r="EQ91" s="27">
        <v>5.38</v>
      </c>
      <c r="ER91" s="37">
        <f t="shared" si="383"/>
        <v>0</v>
      </c>
      <c r="ES91" s="53"/>
      <c r="ET91" s="110">
        <f t="shared" si="384"/>
        <v>63.569999999999943</v>
      </c>
      <c r="EU91" s="128">
        <v>117</v>
      </c>
      <c r="EV91" s="124">
        <f>EU91-EO91</f>
        <v>0</v>
      </c>
      <c r="EW91" s="27">
        <v>5.38</v>
      </c>
      <c r="EX91" s="37">
        <f t="shared" si="386"/>
        <v>0</v>
      </c>
      <c r="EY91" s="53"/>
      <c r="EZ91" s="110">
        <f t="shared" si="387"/>
        <v>63.569999999999943</v>
      </c>
      <c r="FA91" s="128">
        <v>117</v>
      </c>
      <c r="FB91" s="124">
        <f>FA91-EU91</f>
        <v>0</v>
      </c>
      <c r="FC91" s="27">
        <v>5.38</v>
      </c>
      <c r="FD91" s="37">
        <f t="shared" si="389"/>
        <v>0</v>
      </c>
      <c r="FE91" s="53"/>
      <c r="FF91" s="110">
        <f t="shared" si="390"/>
        <v>63.569999999999943</v>
      </c>
      <c r="FG91" s="128">
        <v>117</v>
      </c>
      <c r="FH91" s="124">
        <f>FG91-FA91</f>
        <v>0</v>
      </c>
      <c r="FI91" s="27">
        <v>5.38</v>
      </c>
      <c r="FJ91" s="37">
        <f t="shared" si="392"/>
        <v>0</v>
      </c>
      <c r="FK91" s="53"/>
      <c r="FL91" s="110">
        <f t="shared" si="393"/>
        <v>63.569999999999943</v>
      </c>
      <c r="FM91" s="128">
        <v>117</v>
      </c>
      <c r="FN91" s="124">
        <f>FM91-FG91</f>
        <v>0</v>
      </c>
      <c r="FO91" s="27">
        <v>5.38</v>
      </c>
      <c r="FP91" s="37">
        <f t="shared" si="395"/>
        <v>0</v>
      </c>
      <c r="FQ91" s="53"/>
      <c r="FR91" s="110">
        <f t="shared" si="396"/>
        <v>63.569999999999943</v>
      </c>
      <c r="FS91" s="128">
        <v>117</v>
      </c>
      <c r="FT91" s="124">
        <f>FS91-FM91</f>
        <v>0</v>
      </c>
      <c r="FU91" s="27">
        <v>5.38</v>
      </c>
      <c r="FV91" s="37">
        <f t="shared" si="398"/>
        <v>0</v>
      </c>
      <c r="FW91" s="53"/>
      <c r="FX91" s="110">
        <f t="shared" si="399"/>
        <v>63.569999999999943</v>
      </c>
      <c r="FY91" s="128">
        <v>130</v>
      </c>
      <c r="FZ91" s="124">
        <f>FY91-FS91</f>
        <v>13</v>
      </c>
      <c r="GA91" s="27">
        <v>5.56</v>
      </c>
      <c r="GB91" s="37">
        <f t="shared" si="401"/>
        <v>72.28</v>
      </c>
      <c r="GC91" s="53"/>
      <c r="GD91" s="58">
        <f t="shared" si="402"/>
        <v>-8.7100000000000577</v>
      </c>
      <c r="GE91" s="128">
        <v>176</v>
      </c>
      <c r="GF91" s="124">
        <f>GE91-FY91</f>
        <v>46</v>
      </c>
      <c r="GG91" s="27">
        <v>5.56</v>
      </c>
      <c r="GH91" s="37">
        <f t="shared" si="404"/>
        <v>255.76</v>
      </c>
      <c r="GI91" s="53">
        <v>200</v>
      </c>
      <c r="GJ91" s="58">
        <f t="shared" si="412"/>
        <v>-64.470000000000056</v>
      </c>
      <c r="GK91" s="128">
        <v>182</v>
      </c>
      <c r="GL91" s="124">
        <f>GK91-GE91</f>
        <v>6</v>
      </c>
      <c r="GM91" s="27">
        <v>5.56</v>
      </c>
      <c r="GN91" s="37">
        <f t="shared" si="407"/>
        <v>33.36</v>
      </c>
      <c r="GO91" s="53"/>
      <c r="GP91" s="58">
        <f t="shared" si="413"/>
        <v>-97.830000000000055</v>
      </c>
      <c r="GQ91" s="128">
        <v>186</v>
      </c>
      <c r="GR91" s="124">
        <f>GQ91-GK91</f>
        <v>4</v>
      </c>
      <c r="GS91" s="27">
        <v>5.56</v>
      </c>
      <c r="GT91" s="37">
        <f t="shared" si="410"/>
        <v>22.24</v>
      </c>
      <c r="GU91" s="53"/>
      <c r="GV91" s="58">
        <f t="shared" si="414"/>
        <v>-120.07000000000005</v>
      </c>
    </row>
    <row r="92" spans="1:205" ht="15.6" customHeight="1" thickBot="1" x14ac:dyDescent="0.3">
      <c r="A92" s="96" t="s">
        <v>112</v>
      </c>
      <c r="B92" s="72">
        <v>133</v>
      </c>
      <c r="C92" s="73">
        <v>245.89</v>
      </c>
      <c r="D92" s="74"/>
      <c r="E92" s="74"/>
      <c r="F92" s="74"/>
      <c r="G92" s="74"/>
      <c r="H92" s="74">
        <v>0</v>
      </c>
      <c r="I92" s="74">
        <v>91</v>
      </c>
      <c r="J92" s="74">
        <v>91</v>
      </c>
      <c r="K92" s="74">
        <v>91</v>
      </c>
      <c r="L92" s="74">
        <v>91</v>
      </c>
      <c r="M92" s="74">
        <v>91</v>
      </c>
      <c r="N92" s="74">
        <v>93</v>
      </c>
      <c r="O92" s="74">
        <v>102</v>
      </c>
      <c r="P92" s="74">
        <v>129</v>
      </c>
      <c r="Q92" s="74">
        <v>148</v>
      </c>
      <c r="R92" s="74">
        <v>151</v>
      </c>
      <c r="S92" s="74">
        <v>152</v>
      </c>
      <c r="T92" s="74">
        <v>152</v>
      </c>
      <c r="U92" s="74">
        <v>162</v>
      </c>
      <c r="V92" s="74">
        <v>162</v>
      </c>
      <c r="W92" s="74">
        <v>162</v>
      </c>
      <c r="X92" s="74">
        <v>162</v>
      </c>
      <c r="Y92" s="74">
        <v>162</v>
      </c>
      <c r="Z92" s="75">
        <f>Y92-X92</f>
        <v>0</v>
      </c>
      <c r="AA92" s="76">
        <v>4.8099999999999996</v>
      </c>
      <c r="AB92" s="77">
        <f t="shared" ref="AB92" si="415">Z92*AA92</f>
        <v>0</v>
      </c>
      <c r="AC92" s="77"/>
      <c r="AD92" s="73">
        <f>C92+AC92-AB92</f>
        <v>245.89</v>
      </c>
      <c r="AE92" s="78">
        <v>181</v>
      </c>
      <c r="AF92" s="79">
        <f>AE92-Y92</f>
        <v>19</v>
      </c>
      <c r="AG92" s="80">
        <v>4.8099999999999996</v>
      </c>
      <c r="AH92" s="81">
        <f t="shared" ref="AH92" si="416">AG92*AF92</f>
        <v>91.389999999999986</v>
      </c>
      <c r="AI92" s="82"/>
      <c r="AJ92" s="81">
        <f t="shared" si="253"/>
        <v>154.5</v>
      </c>
      <c r="AK92" s="78">
        <v>209</v>
      </c>
      <c r="AL92" s="79">
        <f>AK92-AE92</f>
        <v>28</v>
      </c>
      <c r="AM92" s="80">
        <v>5.04</v>
      </c>
      <c r="AN92" s="81">
        <f t="shared" si="245"/>
        <v>141.12</v>
      </c>
      <c r="AO92" s="82">
        <v>500</v>
      </c>
      <c r="AP92" s="229">
        <f t="shared" si="254"/>
        <v>513.38</v>
      </c>
      <c r="AQ92" s="78">
        <v>245.82</v>
      </c>
      <c r="AR92" s="79">
        <f>AQ92-AK92</f>
        <v>36.819999999999993</v>
      </c>
      <c r="AS92" s="80">
        <v>5.04</v>
      </c>
      <c r="AT92" s="81">
        <f t="shared" si="247"/>
        <v>185.57279999999997</v>
      </c>
      <c r="AU92" s="82"/>
      <c r="AV92" s="227">
        <f t="shared" si="255"/>
        <v>327.80720000000002</v>
      </c>
      <c r="AW92" s="78">
        <v>274</v>
      </c>
      <c r="AX92" s="79">
        <f>AW92-AQ92</f>
        <v>28.180000000000007</v>
      </c>
      <c r="AY92" s="80">
        <v>5.04</v>
      </c>
      <c r="AZ92" s="81">
        <f t="shared" si="315"/>
        <v>142.02720000000002</v>
      </c>
      <c r="BA92" s="82"/>
      <c r="BB92" s="122">
        <f t="shared" si="256"/>
        <v>185.78</v>
      </c>
      <c r="BC92" s="131">
        <v>289</v>
      </c>
      <c r="BD92" s="127">
        <f>BC92-AW92</f>
        <v>15</v>
      </c>
      <c r="BE92" s="80">
        <v>5.04</v>
      </c>
      <c r="BF92" s="81">
        <f t="shared" si="316"/>
        <v>75.599999999999994</v>
      </c>
      <c r="BG92" s="82"/>
      <c r="BH92" s="122">
        <f t="shared" si="257"/>
        <v>110.18</v>
      </c>
      <c r="BI92" s="131">
        <v>289</v>
      </c>
      <c r="BJ92" s="127">
        <f>BI92-BC92</f>
        <v>0</v>
      </c>
      <c r="BK92" s="80">
        <v>5.04</v>
      </c>
      <c r="BL92" s="81">
        <f t="shared" si="317"/>
        <v>0</v>
      </c>
      <c r="BM92" s="82"/>
      <c r="BN92" s="227">
        <f t="shared" si="283"/>
        <v>110.18</v>
      </c>
      <c r="BO92" s="136">
        <v>289</v>
      </c>
      <c r="BP92" s="127">
        <f>BO92-BI92</f>
        <v>0</v>
      </c>
      <c r="BQ92" s="80">
        <v>5.04</v>
      </c>
      <c r="BR92" s="81">
        <f t="shared" si="318"/>
        <v>0</v>
      </c>
      <c r="BS92" s="82"/>
      <c r="BT92" s="227">
        <f t="shared" si="284"/>
        <v>110.18</v>
      </c>
      <c r="BU92" s="136">
        <v>289</v>
      </c>
      <c r="BV92" s="127">
        <f>BU92-BO92</f>
        <v>0</v>
      </c>
      <c r="BW92" s="80">
        <v>5.04</v>
      </c>
      <c r="BX92" s="81">
        <f t="shared" si="347"/>
        <v>0</v>
      </c>
      <c r="BY92" s="82"/>
      <c r="BZ92" s="227">
        <f t="shared" si="348"/>
        <v>110.18</v>
      </c>
      <c r="CA92" s="136">
        <v>289</v>
      </c>
      <c r="CB92" s="127">
        <f>CA92-BU92</f>
        <v>0</v>
      </c>
      <c r="CC92" s="80">
        <v>5.04</v>
      </c>
      <c r="CD92" s="81">
        <f t="shared" si="350"/>
        <v>0</v>
      </c>
      <c r="CE92" s="82"/>
      <c r="CF92" s="227">
        <f t="shared" si="351"/>
        <v>110.18</v>
      </c>
      <c r="CG92" s="136">
        <v>289</v>
      </c>
      <c r="CH92" s="127">
        <f>CG92-CA92</f>
        <v>0</v>
      </c>
      <c r="CI92" s="80">
        <v>5.04</v>
      </c>
      <c r="CJ92" s="81">
        <f t="shared" si="353"/>
        <v>0</v>
      </c>
      <c r="CK92" s="82"/>
      <c r="CL92" s="227">
        <f t="shared" si="354"/>
        <v>110.18</v>
      </c>
      <c r="CM92" s="136">
        <v>295</v>
      </c>
      <c r="CN92" s="127">
        <f>CM92-CG92</f>
        <v>6</v>
      </c>
      <c r="CO92" s="80">
        <v>5.04</v>
      </c>
      <c r="CP92" s="81">
        <f t="shared" si="356"/>
        <v>30.240000000000002</v>
      </c>
      <c r="CQ92" s="82"/>
      <c r="CR92" s="227">
        <f t="shared" si="357"/>
        <v>79.94</v>
      </c>
      <c r="CS92" s="136">
        <v>320</v>
      </c>
      <c r="CT92" s="127">
        <f>CS92-CM92</f>
        <v>25</v>
      </c>
      <c r="CU92" s="80">
        <v>5.04</v>
      </c>
      <c r="CV92" s="81">
        <f t="shared" si="359"/>
        <v>126</v>
      </c>
      <c r="CW92" s="82">
        <v>500</v>
      </c>
      <c r="CX92" s="227">
        <f t="shared" si="360"/>
        <v>453.94</v>
      </c>
      <c r="CY92" s="136">
        <v>380</v>
      </c>
      <c r="CZ92" s="127">
        <f>CY92-CS92</f>
        <v>60</v>
      </c>
      <c r="DA92" s="80">
        <v>5.04</v>
      </c>
      <c r="DB92" s="81">
        <f t="shared" si="362"/>
        <v>302.39999999999998</v>
      </c>
      <c r="DC92" s="82"/>
      <c r="DD92" s="227">
        <f t="shared" si="363"/>
        <v>151.54000000000002</v>
      </c>
      <c r="DE92" s="136">
        <v>455</v>
      </c>
      <c r="DF92" s="127">
        <f>DE92-CY92</f>
        <v>75</v>
      </c>
      <c r="DG92" s="27">
        <v>5.29</v>
      </c>
      <c r="DH92" s="81">
        <f t="shared" si="365"/>
        <v>396.75</v>
      </c>
      <c r="DI92" s="82">
        <f>500+225</f>
        <v>725</v>
      </c>
      <c r="DJ92" s="227">
        <f t="shared" si="366"/>
        <v>479.79</v>
      </c>
      <c r="DK92" s="136">
        <v>549</v>
      </c>
      <c r="DL92" s="127">
        <f>DK92-DE92</f>
        <v>94</v>
      </c>
      <c r="DM92" s="27">
        <v>5.29</v>
      </c>
      <c r="DN92" s="81">
        <f t="shared" si="368"/>
        <v>497.26</v>
      </c>
      <c r="DO92" s="82"/>
      <c r="DP92" s="227">
        <f t="shared" si="369"/>
        <v>-17.46999999999997</v>
      </c>
      <c r="DQ92" s="136">
        <v>579</v>
      </c>
      <c r="DR92" s="127">
        <f>DQ92-DK92</f>
        <v>30</v>
      </c>
      <c r="DS92" s="27">
        <v>5.29</v>
      </c>
      <c r="DT92" s="81">
        <f t="shared" si="371"/>
        <v>158.69999999999999</v>
      </c>
      <c r="DU92" s="82"/>
      <c r="DV92" s="179">
        <f t="shared" si="372"/>
        <v>-176.16999999999996</v>
      </c>
      <c r="DW92" s="136">
        <v>592</v>
      </c>
      <c r="DX92" s="127">
        <f>DW92-DQ92</f>
        <v>13</v>
      </c>
      <c r="DY92" s="27">
        <v>5.29</v>
      </c>
      <c r="DZ92" s="81">
        <f t="shared" si="374"/>
        <v>68.77</v>
      </c>
      <c r="EA92" s="82">
        <v>300</v>
      </c>
      <c r="EB92" s="227">
        <f t="shared" si="375"/>
        <v>55.060000000000059</v>
      </c>
      <c r="EC92" s="136">
        <v>592</v>
      </c>
      <c r="ED92" s="127">
        <f>EC92-DW92</f>
        <v>0</v>
      </c>
      <c r="EE92" s="27">
        <v>5.29</v>
      </c>
      <c r="EF92" s="81">
        <f t="shared" si="377"/>
        <v>0</v>
      </c>
      <c r="EG92" s="82"/>
      <c r="EH92" s="227">
        <f t="shared" si="378"/>
        <v>55.060000000000059</v>
      </c>
      <c r="EI92" s="136">
        <v>593</v>
      </c>
      <c r="EJ92" s="127">
        <f>EI92-EC92</f>
        <v>1</v>
      </c>
      <c r="EK92" s="27">
        <v>5.29</v>
      </c>
      <c r="EL92" s="81">
        <f t="shared" si="380"/>
        <v>5.29</v>
      </c>
      <c r="EM92" s="82"/>
      <c r="EN92" s="227">
        <f t="shared" si="381"/>
        <v>49.77000000000006</v>
      </c>
      <c r="EO92" s="136">
        <v>593</v>
      </c>
      <c r="EP92" s="127">
        <f>EO92-EI92</f>
        <v>0</v>
      </c>
      <c r="EQ92" s="27">
        <v>5.38</v>
      </c>
      <c r="ER92" s="81">
        <f t="shared" si="383"/>
        <v>0</v>
      </c>
      <c r="ES92" s="82"/>
      <c r="ET92" s="227">
        <f t="shared" si="384"/>
        <v>49.77000000000006</v>
      </c>
      <c r="EU92" s="136">
        <v>593</v>
      </c>
      <c r="EV92" s="127">
        <f>EU92-EO92</f>
        <v>0</v>
      </c>
      <c r="EW92" s="27">
        <v>5.38</v>
      </c>
      <c r="EX92" s="81">
        <f t="shared" si="386"/>
        <v>0</v>
      </c>
      <c r="EY92" s="82"/>
      <c r="EZ92" s="227">
        <f t="shared" si="387"/>
        <v>49.77000000000006</v>
      </c>
      <c r="FA92" s="136">
        <v>593</v>
      </c>
      <c r="FB92" s="127">
        <f>FA92-EU92</f>
        <v>0</v>
      </c>
      <c r="FC92" s="27">
        <v>5.38</v>
      </c>
      <c r="FD92" s="81">
        <f t="shared" si="389"/>
        <v>0</v>
      </c>
      <c r="FE92" s="82"/>
      <c r="FF92" s="227">
        <f t="shared" si="390"/>
        <v>49.77000000000006</v>
      </c>
      <c r="FG92" s="136">
        <v>596</v>
      </c>
      <c r="FH92" s="127">
        <f>FG92-FA92</f>
        <v>3</v>
      </c>
      <c r="FI92" s="27">
        <v>5.38</v>
      </c>
      <c r="FJ92" s="81">
        <f t="shared" si="392"/>
        <v>16.14</v>
      </c>
      <c r="FK92" s="82"/>
      <c r="FL92" s="227">
        <f t="shared" si="393"/>
        <v>33.630000000000059</v>
      </c>
      <c r="FM92" s="136">
        <v>628</v>
      </c>
      <c r="FN92" s="127">
        <f>FM92-FG92</f>
        <v>32</v>
      </c>
      <c r="FO92" s="27">
        <v>5.38</v>
      </c>
      <c r="FP92" s="81">
        <f t="shared" si="395"/>
        <v>172.16</v>
      </c>
      <c r="FQ92" s="82">
        <v>1000</v>
      </c>
      <c r="FR92" s="227">
        <f t="shared" si="396"/>
        <v>861.47000000000014</v>
      </c>
      <c r="FS92" s="136">
        <v>692</v>
      </c>
      <c r="FT92" s="127">
        <f>FS92-FM92</f>
        <v>64</v>
      </c>
      <c r="FU92" s="27">
        <v>5.38</v>
      </c>
      <c r="FV92" s="81">
        <f t="shared" si="398"/>
        <v>344.32</v>
      </c>
      <c r="FW92" s="82"/>
      <c r="FX92" s="227">
        <f t="shared" si="399"/>
        <v>517.15000000000009</v>
      </c>
      <c r="FY92" s="136">
        <v>717</v>
      </c>
      <c r="FZ92" s="127">
        <f>FY92-FS92</f>
        <v>25</v>
      </c>
      <c r="GA92" s="27">
        <v>5.56</v>
      </c>
      <c r="GB92" s="81">
        <f t="shared" si="401"/>
        <v>139</v>
      </c>
      <c r="GC92" s="82"/>
      <c r="GD92" s="227">
        <f>GC92-GB92+FX92</f>
        <v>378.15000000000009</v>
      </c>
      <c r="GE92" s="136">
        <v>760</v>
      </c>
      <c r="GF92" s="127">
        <f>GE92-FY92</f>
        <v>43</v>
      </c>
      <c r="GG92" s="27">
        <v>5.56</v>
      </c>
      <c r="GH92" s="81">
        <f t="shared" si="404"/>
        <v>239.07999999999998</v>
      </c>
      <c r="GI92" s="82"/>
      <c r="GJ92" s="227">
        <f>GI92-GH92+GD92</f>
        <v>139.07000000000011</v>
      </c>
      <c r="GK92" s="136">
        <v>793</v>
      </c>
      <c r="GL92" s="127">
        <f>GK92-GE92</f>
        <v>33</v>
      </c>
      <c r="GM92" s="27">
        <v>5.56</v>
      </c>
      <c r="GN92" s="81">
        <f t="shared" si="407"/>
        <v>183.48</v>
      </c>
      <c r="GO92" s="82"/>
      <c r="GP92" s="179">
        <f>GO92-GN92+GJ92</f>
        <v>-44.409999999999883</v>
      </c>
      <c r="GQ92" s="136">
        <v>800</v>
      </c>
      <c r="GR92" s="127">
        <f>GQ92-GK92</f>
        <v>7</v>
      </c>
      <c r="GS92" s="27">
        <v>5.56</v>
      </c>
      <c r="GT92" s="81">
        <f t="shared" si="410"/>
        <v>38.919999999999995</v>
      </c>
      <c r="GU92" s="82"/>
      <c r="GV92" s="179">
        <f>GU92-GT92+GP92</f>
        <v>-83.32999999999987</v>
      </c>
    </row>
    <row r="93" spans="1:205" s="38" customFormat="1" ht="15.75" customHeight="1" thickBot="1" x14ac:dyDescent="0.3">
      <c r="A93" s="94"/>
      <c r="B93" s="83"/>
      <c r="C93" s="84">
        <f>SUM(C5:C92)</f>
        <v>-37162.490000000005</v>
      </c>
      <c r="D93" s="85"/>
      <c r="E93" s="85"/>
      <c r="F93" s="85"/>
      <c r="G93" s="85">
        <v>7156</v>
      </c>
      <c r="H93" s="84">
        <v>10746</v>
      </c>
      <c r="I93" s="84">
        <f t="shared" ref="I93:Z93" si="417">SUM(I5:I92)</f>
        <v>3040</v>
      </c>
      <c r="J93" s="84">
        <f t="shared" si="417"/>
        <v>6945</v>
      </c>
      <c r="K93" s="84">
        <f t="shared" si="417"/>
        <v>8942</v>
      </c>
      <c r="L93" s="84">
        <f t="shared" si="417"/>
        <v>11316</v>
      </c>
      <c r="M93" s="84">
        <f t="shared" si="417"/>
        <v>13008</v>
      </c>
      <c r="N93" s="84">
        <f t="shared" si="417"/>
        <v>13839</v>
      </c>
      <c r="O93" s="84">
        <f t="shared" si="417"/>
        <v>15145</v>
      </c>
      <c r="P93" s="84">
        <f t="shared" si="417"/>
        <v>15754</v>
      </c>
      <c r="Q93" s="84">
        <f t="shared" si="417"/>
        <v>17834</v>
      </c>
      <c r="R93" s="84">
        <f t="shared" si="417"/>
        <v>20779</v>
      </c>
      <c r="S93" s="84">
        <f t="shared" si="417"/>
        <v>22232.93</v>
      </c>
      <c r="T93" s="84">
        <f t="shared" si="417"/>
        <v>23868</v>
      </c>
      <c r="U93" s="84">
        <f t="shared" si="417"/>
        <v>27195</v>
      </c>
      <c r="V93" s="84">
        <f t="shared" si="417"/>
        <v>30126</v>
      </c>
      <c r="W93" s="84">
        <f t="shared" si="417"/>
        <v>31406</v>
      </c>
      <c r="X93" s="84">
        <f t="shared" si="417"/>
        <v>36411</v>
      </c>
      <c r="Y93" s="86">
        <f t="shared" si="417"/>
        <v>40505</v>
      </c>
      <c r="Z93" s="84">
        <f t="shared" si="417"/>
        <v>4094</v>
      </c>
      <c r="AA93" s="87"/>
      <c r="AB93" s="84">
        <f>SUM(AB5:AB92)</f>
        <v>19692.139999999996</v>
      </c>
      <c r="AC93" s="84">
        <f>SUM(AC5:AC92)</f>
        <v>21781.64</v>
      </c>
      <c r="AD93" s="88">
        <f>SUM(AD5:AD92)</f>
        <v>-35072.99</v>
      </c>
      <c r="AE93" s="89">
        <f>SUM(AE3:AE92)</f>
        <v>43208</v>
      </c>
      <c r="AF93" s="89">
        <f>SUM(AF3:AF92)</f>
        <v>2703</v>
      </c>
      <c r="AG93" s="90"/>
      <c r="AH93" s="91">
        <f>SUM(AH3:AH92)</f>
        <v>13001.43</v>
      </c>
      <c r="AI93" s="92"/>
      <c r="AJ93" s="93">
        <f>SUM(AJ3:AJ92)</f>
        <v>-24727.999999999985</v>
      </c>
      <c r="AK93" s="89">
        <f>SUM(AK3:AK92)</f>
        <v>45382</v>
      </c>
      <c r="AL93" s="89">
        <f>SUM(AL3:AL92)</f>
        <v>2174</v>
      </c>
      <c r="AM93" s="90"/>
      <c r="AN93" s="91">
        <f>SUM(AN3:AN92)</f>
        <v>10956.960000000003</v>
      </c>
      <c r="AO93" s="92"/>
      <c r="AP93" s="93">
        <f>SUM(AP3:AP92)</f>
        <v>-13880.039999999997</v>
      </c>
      <c r="AQ93" s="89">
        <f>SUM(AQ3:AQ92)</f>
        <v>48640.929999999993</v>
      </c>
      <c r="AR93" s="89">
        <f>SUM(AR3:AR92)</f>
        <v>3258.93</v>
      </c>
      <c r="AS93" s="90"/>
      <c r="AT93" s="91">
        <f>SUM(AT3:AT92)</f>
        <v>16425.007199999996</v>
      </c>
      <c r="AU93" s="92">
        <f>SUM(AU3:AU92)</f>
        <v>37792</v>
      </c>
      <c r="AV93" s="108">
        <f>SUM(AV3:AV92)</f>
        <v>7486.9528000000064</v>
      </c>
      <c r="AW93" s="89">
        <f>SUM(AW3:AW92)</f>
        <v>51483.030000000006</v>
      </c>
      <c r="AX93" s="89">
        <f>SUM(AX3:AX92)</f>
        <v>2842.1</v>
      </c>
      <c r="AY93" s="90"/>
      <c r="AZ93" s="91">
        <f>SUM(AZ3:AZ92)</f>
        <v>14324.184000000005</v>
      </c>
      <c r="BA93" s="92">
        <f>SUM(BA3:BA92)</f>
        <v>9950</v>
      </c>
      <c r="BB93" s="93">
        <f>SUM(BB3:BB92)</f>
        <v>3112.7688000000062</v>
      </c>
      <c r="BC93" s="132">
        <f>SUM(BC3:BC92)</f>
        <v>55670.3</v>
      </c>
      <c r="BD93" s="89">
        <f>SUM(BD3:BD92)</f>
        <v>4187.2700000000004</v>
      </c>
      <c r="BE93" s="90"/>
      <c r="BF93" s="91">
        <f>SUM(BF3:BF92)</f>
        <v>21103.840800000002</v>
      </c>
      <c r="BG93" s="92">
        <f>SUM(BG3:BG92)</f>
        <v>10348.119999999999</v>
      </c>
      <c r="BH93" s="93">
        <f>SUM(BH3:BH92)</f>
        <v>-7642.9519999999893</v>
      </c>
      <c r="BI93" s="132">
        <f>SUM(BI3:BI92)</f>
        <v>59800.3</v>
      </c>
      <c r="BJ93" s="89">
        <f>SUM(BJ3:BJ92)</f>
        <v>4130</v>
      </c>
      <c r="BK93" s="90"/>
      <c r="BL93" s="91">
        <f>SUM(BL3:BL92)</f>
        <v>20815.200000000004</v>
      </c>
      <c r="BM93" s="92">
        <f>SUM(BM3:BM92)</f>
        <v>10490.43</v>
      </c>
      <c r="BN93" s="112">
        <f>SUM(BN3:BN92)</f>
        <v>-17967.721999999998</v>
      </c>
      <c r="BO93" s="132">
        <f>SUM(BO3:BO92)</f>
        <v>65510.3</v>
      </c>
      <c r="BP93" s="89">
        <f>SUM(BP3:BP92)</f>
        <v>5710</v>
      </c>
      <c r="BQ93" s="90"/>
      <c r="BR93" s="91">
        <f>SUM(BR3:BR92)</f>
        <v>28778.400000000001</v>
      </c>
      <c r="BS93" s="92">
        <f>SUM(BS3:BS92)</f>
        <v>13109.970000000001</v>
      </c>
      <c r="BT93" s="112">
        <f>SUM(BT3:BT92)</f>
        <v>-33636.151999999987</v>
      </c>
      <c r="BU93" s="132">
        <f>SUM(BU3:BU92)</f>
        <v>71175.3</v>
      </c>
      <c r="BV93" s="89">
        <f>SUM(BV3:BV92)</f>
        <v>5665</v>
      </c>
      <c r="BW93" s="90"/>
      <c r="BX93" s="91">
        <f>SUM(BX3:BX92)</f>
        <v>28551.600000000002</v>
      </c>
      <c r="BY93" s="92">
        <f>SUM(BY3:BY92)</f>
        <v>4000</v>
      </c>
      <c r="BZ93" s="112">
        <f>SUM(BZ3:BZ92)</f>
        <v>-58187.751999999979</v>
      </c>
      <c r="CA93" s="132">
        <f>SUM(CA3:CA92)</f>
        <v>77802.3</v>
      </c>
      <c r="CB93" s="89">
        <f>SUM(CB3:CB92)</f>
        <v>6627</v>
      </c>
      <c r="CC93" s="90"/>
      <c r="CD93" s="91">
        <f>SUM(CD3:CD92)</f>
        <v>33400.080000000002</v>
      </c>
      <c r="CE93" s="92">
        <f>SUM(CE3:CE92)</f>
        <v>23340</v>
      </c>
      <c r="CF93" s="112">
        <f>SUM(CF3:CF92)</f>
        <v>-68247.832000000024</v>
      </c>
      <c r="CG93" s="132">
        <f>SUM(CG3:CG92)</f>
        <v>80924.3</v>
      </c>
      <c r="CH93" s="89">
        <f>SUM(CH3:CH92)</f>
        <v>3122</v>
      </c>
      <c r="CI93" s="90"/>
      <c r="CJ93" s="91">
        <f>SUM(CJ3:CJ92)</f>
        <v>15734.88</v>
      </c>
      <c r="CK93" s="92">
        <f>SUM(CK3:CK92)</f>
        <v>13110</v>
      </c>
      <c r="CL93" s="112">
        <f>SUM(CL3:CL92)</f>
        <v>-70872.712000000043</v>
      </c>
      <c r="CM93" s="132">
        <f>SUM(CM3:CM92)</f>
        <v>84724.3</v>
      </c>
      <c r="CN93" s="89">
        <f>SUM(CN3:CN92)</f>
        <v>3800</v>
      </c>
      <c r="CO93" s="90"/>
      <c r="CP93" s="91">
        <f>SUM(CP3:CP92)</f>
        <v>19152</v>
      </c>
      <c r="CQ93" s="92">
        <f>SUM(CQ3:CQ92)</f>
        <v>10000</v>
      </c>
      <c r="CR93" s="112">
        <f>SUM(CR3:CR92)</f>
        <v>-80024.712</v>
      </c>
      <c r="CS93" s="132">
        <f>SUM(CS3:CS92)</f>
        <v>88759.510000000009</v>
      </c>
      <c r="CT93" s="89">
        <f>SUM(CT3:CT92)</f>
        <v>4035.21</v>
      </c>
      <c r="CU93" s="90"/>
      <c r="CV93" s="91">
        <f>SUM(CV3:CV92)</f>
        <v>20337.4584</v>
      </c>
      <c r="CW93" s="92">
        <f>SUM(CW3:CW92)</f>
        <v>39328</v>
      </c>
      <c r="CX93" s="112">
        <f>SUM(CX3:CX92)</f>
        <v>-61034.170399999995</v>
      </c>
      <c r="CY93" s="132">
        <f>SUM(CY3:CY92)</f>
        <v>92922.61</v>
      </c>
      <c r="CZ93" s="89">
        <f>SUM(CZ3:CZ92)</f>
        <v>4163.1000000000004</v>
      </c>
      <c r="DA93" s="90"/>
      <c r="DB93" s="91">
        <f>SUM(DB3:DB92)</f>
        <v>20982.024000000012</v>
      </c>
      <c r="DC93" s="92">
        <f>SUM(DC3:DC92)</f>
        <v>51909.440000000002</v>
      </c>
      <c r="DD93" s="112">
        <f>SUM(DD3:DD92)</f>
        <v>-30106.754399999983</v>
      </c>
      <c r="DE93" s="132">
        <f>SUM(DE3:DE92)</f>
        <v>95607.61</v>
      </c>
      <c r="DF93" s="89">
        <f>SUM(DF3:DF92)-DF139</f>
        <v>2595</v>
      </c>
      <c r="DG93" s="90"/>
      <c r="DH93" s="91">
        <f>SUM(DH5:DH92)</f>
        <v>14203.650000000009</v>
      </c>
      <c r="DI93" s="92">
        <f>SUM(DI3:DI92)</f>
        <v>23880</v>
      </c>
      <c r="DJ93" s="112">
        <f>SUM(DJ3:DJ92)</f>
        <v>-20430.404399999992</v>
      </c>
      <c r="DK93" s="132">
        <f>SUM(DK3:DK92)</f>
        <v>98884.61</v>
      </c>
      <c r="DL93" s="89">
        <f>SUM(DL3:DL92)-DL139</f>
        <v>3283</v>
      </c>
      <c r="DM93" s="90"/>
      <c r="DN93" s="91">
        <f>SUM(DN5:DN92)</f>
        <v>17367.07</v>
      </c>
      <c r="DO93" s="92">
        <f>SUM(DO3:DO92)</f>
        <v>27330</v>
      </c>
      <c r="DP93" s="112">
        <f>SUM(DP3:DP92)</f>
        <v>-10467.47439999999</v>
      </c>
      <c r="DQ93" s="132">
        <f>SUM(DQ3:DQ92)</f>
        <v>101164.61</v>
      </c>
      <c r="DR93" s="89">
        <f>SUM(DR3:DR92)-DR139</f>
        <v>2280</v>
      </c>
      <c r="DS93" s="90"/>
      <c r="DT93" s="91">
        <f>SUM(DT5:DT92)</f>
        <v>12061.2</v>
      </c>
      <c r="DU93" s="92">
        <f>SUM(DU3:DU92)</f>
        <v>25069</v>
      </c>
      <c r="DV93" s="112">
        <f>SUM(DV3:DV92)</f>
        <v>2540.3256000000029</v>
      </c>
      <c r="DW93" s="132">
        <f>SUM(DW3:DW92)</f>
        <v>105318.61</v>
      </c>
      <c r="DX93" s="89">
        <f>SUM(DX3:DX92)-DX139</f>
        <v>4154</v>
      </c>
      <c r="DY93" s="90"/>
      <c r="DZ93" s="91">
        <f>SUM(DZ5:DZ92)</f>
        <v>21974.66</v>
      </c>
      <c r="EA93" s="92">
        <f>SUM(EA3:EA92)</f>
        <v>7910.53</v>
      </c>
      <c r="EB93" s="112">
        <f>SUM(EB3:EB92)</f>
        <v>-11523.804399999992</v>
      </c>
      <c r="EC93" s="132">
        <f>SUM(EC3:EC92)</f>
        <v>109841.61</v>
      </c>
      <c r="ED93" s="89">
        <f>SUM(ED3:ED92)-ED139</f>
        <v>4523</v>
      </c>
      <c r="EE93" s="90"/>
      <c r="EF93" s="91">
        <f>SUM(EF5:EF92)</f>
        <v>23926.67</v>
      </c>
      <c r="EG93" s="92">
        <f>SUM(EG3:EG92)</f>
        <v>7887</v>
      </c>
      <c r="EH93" s="112">
        <f>SUM(EH3:EH92)</f>
        <v>-27563.474399999992</v>
      </c>
      <c r="EI93" s="132">
        <f>SUM(EI3:EI92)</f>
        <v>117018.61</v>
      </c>
      <c r="EJ93" s="89">
        <f>SUM(EJ3:EJ92)-EJ139</f>
        <v>7177</v>
      </c>
      <c r="EK93" s="90"/>
      <c r="EL93" s="91">
        <f>SUM(EL5:EL92)</f>
        <v>37966.33</v>
      </c>
      <c r="EM93" s="92">
        <f>SUM(EM3:EM92)</f>
        <v>20759.169999999998</v>
      </c>
      <c r="EN93" s="112">
        <f>SUM(EN3:EN92)</f>
        <v>-44770.634399999981</v>
      </c>
      <c r="EO93" s="132">
        <f>SUM(EO3:EO92)</f>
        <v>125178.61</v>
      </c>
      <c r="EP93" s="89">
        <f>SUM(EP3:EP92)-EP139</f>
        <v>8160</v>
      </c>
      <c r="EQ93" s="90"/>
      <c r="ER93" s="91">
        <f>SUM(ER5:ER92)</f>
        <v>43900.800000000003</v>
      </c>
      <c r="ES93" s="92">
        <f>SUM(ES3:ES92)</f>
        <v>7444</v>
      </c>
      <c r="ET93" s="112">
        <f>SUM(ET3:ET92)</f>
        <v>-81227.434400000013</v>
      </c>
      <c r="EU93" s="132">
        <f>SUM(EU3:EU92)</f>
        <v>132190.60999999999</v>
      </c>
      <c r="EV93" s="89">
        <f>SUM(EV3:EV92)-EV139</f>
        <v>7012</v>
      </c>
      <c r="EW93" s="90"/>
      <c r="EX93" s="91">
        <f>SUM(EX5:EX92)</f>
        <v>37724.559999999998</v>
      </c>
      <c r="EY93" s="92">
        <f>SUM(EY3:EY92)</f>
        <v>6408.35</v>
      </c>
      <c r="EZ93" s="112">
        <f>SUM(EZ3:EZ92)</f>
        <v>-112543.6444</v>
      </c>
      <c r="FA93" s="132">
        <f>SUM(FA3:FA92)</f>
        <v>136345.60999999999</v>
      </c>
      <c r="FB93" s="89">
        <f>SUM(FB3:FB92)-FB139</f>
        <v>4155</v>
      </c>
      <c r="FC93" s="90"/>
      <c r="FD93" s="91">
        <f>SUM(FD5:FD92)</f>
        <v>22353.9</v>
      </c>
      <c r="FE93" s="92">
        <f>SUM(FE3:FE92)</f>
        <v>23187.54</v>
      </c>
      <c r="FF93" s="112">
        <f>SUM(FF3:FF92)</f>
        <v>-111710.00440000001</v>
      </c>
      <c r="FG93" s="132">
        <f>SUM(FG3:FG92)</f>
        <v>140061.60999999999</v>
      </c>
      <c r="FH93" s="89">
        <f>SUM(FH3:FH92)-FH139</f>
        <v>3716</v>
      </c>
      <c r="FI93" s="90"/>
      <c r="FJ93" s="91">
        <f>SUM(FJ5:FJ92)</f>
        <v>19992.080000000005</v>
      </c>
      <c r="FK93" s="92">
        <f>SUM(FK3:FK92)</f>
        <v>17238.059999999998</v>
      </c>
      <c r="FL93" s="112">
        <f>SUM(FL3:FL92)</f>
        <v>-114464.02439999997</v>
      </c>
      <c r="FM93" s="132">
        <f>SUM(FM3:FM92)</f>
        <v>143772.60999999999</v>
      </c>
      <c r="FN93" s="89">
        <f>SUM(FN3:FN92)-FN139</f>
        <v>3711</v>
      </c>
      <c r="FO93" s="90"/>
      <c r="FP93" s="91">
        <f>SUM(FP5:FP92)</f>
        <v>19965.18</v>
      </c>
      <c r="FQ93" s="92">
        <f>SUM(FQ3:FQ92)</f>
        <v>53093.450000000004</v>
      </c>
      <c r="FR93" s="112">
        <f>SUM(FR3:FR92)</f>
        <v>-81335.754399999976</v>
      </c>
      <c r="FS93" s="132">
        <f>SUM(FS3:FS92)</f>
        <v>140851.60999999999</v>
      </c>
      <c r="FT93" s="89">
        <f>SUM(FT3:FT92)-FT139</f>
        <v>2694</v>
      </c>
      <c r="FU93" s="90"/>
      <c r="FV93" s="91">
        <f>SUM(FV5:FV92)</f>
        <v>14493.72</v>
      </c>
      <c r="FW93" s="92">
        <f>SUM(FW3:FW92)</f>
        <v>25588.65</v>
      </c>
      <c r="FX93" s="112">
        <f>SUM(FX3:FX92)</f>
        <v>-70637.944399999978</v>
      </c>
      <c r="FY93" s="132">
        <f>SUM(FY3:FY92)</f>
        <v>145354.60999999999</v>
      </c>
      <c r="FZ93" s="89">
        <f>SUM(FZ3:FZ92)-FZ139</f>
        <v>4503</v>
      </c>
      <c r="GA93" s="90"/>
      <c r="GB93" s="91">
        <f>SUM(GB3:GB92)</f>
        <v>25036.679999999997</v>
      </c>
      <c r="GC93" s="92">
        <f>SUM(GC3:GC92)</f>
        <v>30784.36</v>
      </c>
      <c r="GD93" s="112">
        <f>SUM(GD3:GD92)</f>
        <v>-64890.264399999985</v>
      </c>
      <c r="GE93" s="132">
        <f>SUM(GE3:GE92)</f>
        <v>150509.60999999999</v>
      </c>
      <c r="GF93" s="89">
        <f>SUM(GF3:GF92)-GF139</f>
        <v>5155</v>
      </c>
      <c r="GG93" s="90"/>
      <c r="GH93" s="91">
        <f>SUM(GH3:GH92)</f>
        <v>28661.800000000003</v>
      </c>
      <c r="GI93" s="92">
        <f>SUM(GI3:GI92)</f>
        <v>14753.05</v>
      </c>
      <c r="GJ93" s="112">
        <f>SUM(GJ3:GJ92)</f>
        <v>-78799.014400000029</v>
      </c>
      <c r="GK93" s="132">
        <f>SUM(GK3:GK92)</f>
        <v>155505</v>
      </c>
      <c r="GL93" s="89">
        <f>SUM(GL3:GL92)-GL139</f>
        <v>4995.3900000000003</v>
      </c>
      <c r="GM93" s="90"/>
      <c r="GN93" s="91">
        <f>SUM(GN3:GN92)</f>
        <v>27774.368399999996</v>
      </c>
      <c r="GO93" s="92">
        <f>SUM(GO3:GO92)</f>
        <v>15176.84</v>
      </c>
      <c r="GP93" s="112">
        <f>SUM(GP3:GP92)</f>
        <v>-91396.542799999996</v>
      </c>
      <c r="GQ93" s="132">
        <f>SUM(GQ3:GQ92)</f>
        <v>160965</v>
      </c>
      <c r="GR93" s="89">
        <f>SUM(GR3:GR92)-GR139</f>
        <v>5460</v>
      </c>
      <c r="GS93" s="90"/>
      <c r="GT93" s="91">
        <f>SUM(GT3:GT92)</f>
        <v>30357.599999999995</v>
      </c>
      <c r="GU93" s="92">
        <f>SUM(GU3:GU92)</f>
        <v>44174.16</v>
      </c>
      <c r="GV93" s="112">
        <f>SUM(GV3:GV92)</f>
        <v>-77579.982799999983</v>
      </c>
    </row>
    <row r="94" spans="1:205" s="38" customFormat="1" ht="15.75" customHeight="1" x14ac:dyDescent="0.25">
      <c r="A94" s="39"/>
      <c r="B94" s="39"/>
      <c r="C94" s="40"/>
      <c r="D94" s="41"/>
      <c r="E94" s="41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39"/>
      <c r="AA94" s="42"/>
      <c r="AB94" s="43"/>
      <c r="AC94" s="43"/>
      <c r="AD94" s="44"/>
      <c r="AE94" s="50"/>
      <c r="AF94" s="46"/>
      <c r="AG94" s="45"/>
      <c r="AH94" s="54"/>
      <c r="AI94" s="54"/>
      <c r="AJ94" s="47"/>
      <c r="AK94" s="50"/>
      <c r="AL94" s="46"/>
      <c r="AM94" s="45"/>
      <c r="AN94" s="54"/>
      <c r="AO94" s="54"/>
      <c r="AP94" s="47"/>
      <c r="AQ94" s="50"/>
      <c r="AR94" s="46"/>
      <c r="AS94" s="45"/>
      <c r="AT94" s="54"/>
      <c r="AU94" s="54"/>
      <c r="AV94" s="47"/>
      <c r="AW94" s="50"/>
      <c r="AX94" s="46">
        <v>9983</v>
      </c>
      <c r="AY94" s="45"/>
      <c r="AZ94" s="54"/>
      <c r="BA94" s="54"/>
      <c r="BB94" s="47"/>
      <c r="BC94" s="50"/>
      <c r="BD94" s="46"/>
      <c r="BE94" s="45"/>
      <c r="BF94" s="54"/>
      <c r="BG94" s="54"/>
      <c r="BH94" s="47"/>
      <c r="BI94" s="50"/>
      <c r="BJ94" s="46"/>
      <c r="BK94" s="45"/>
      <c r="BL94" s="54"/>
      <c r="BM94" s="54"/>
      <c r="BN94" s="47"/>
      <c r="BO94" s="50"/>
      <c r="BP94" s="46"/>
      <c r="BQ94" s="45"/>
      <c r="BR94" s="54"/>
      <c r="BS94" s="54"/>
      <c r="BT94" s="47"/>
      <c r="BU94" s="50"/>
      <c r="BV94" s="46"/>
      <c r="BW94" s="45"/>
      <c r="BX94" s="54"/>
      <c r="BY94" s="54"/>
      <c r="BZ94" s="47"/>
      <c r="CA94" s="50"/>
      <c r="CB94" s="46"/>
      <c r="CC94" s="45"/>
      <c r="CD94" s="54"/>
      <c r="CE94" s="54"/>
      <c r="CF94" s="47"/>
      <c r="CG94" s="50"/>
      <c r="CH94" s="46"/>
      <c r="CI94" s="45"/>
      <c r="CJ94" s="54"/>
      <c r="CK94" s="54"/>
      <c r="CL94" s="47"/>
      <c r="CM94" s="50"/>
      <c r="CN94" s="46"/>
      <c r="CO94" s="45"/>
      <c r="CP94" s="54"/>
      <c r="CQ94" s="54"/>
      <c r="CR94" s="47"/>
      <c r="CS94" s="50"/>
      <c r="CT94" s="46"/>
      <c r="CU94" s="45"/>
      <c r="CV94" s="54"/>
      <c r="CW94" s="54"/>
      <c r="CX94" s="47"/>
      <c r="CY94" s="50"/>
      <c r="CZ94" s="46"/>
      <c r="DA94" s="45"/>
      <c r="DB94" s="54"/>
      <c r="DC94" s="54"/>
      <c r="DD94" s="47"/>
      <c r="DE94" s="50"/>
      <c r="DF94" s="46"/>
      <c r="DG94" s="45"/>
      <c r="DH94" s="54"/>
      <c r="DI94" s="54"/>
      <c r="DJ94" s="47"/>
      <c r="DK94" s="50"/>
      <c r="DL94" s="46"/>
      <c r="DM94" s="45"/>
      <c r="DN94" s="54"/>
      <c r="DO94" s="54"/>
      <c r="DP94" s="47"/>
      <c r="DQ94" s="50"/>
      <c r="DR94" s="46"/>
      <c r="DS94" s="45"/>
      <c r="DT94" s="54"/>
      <c r="DU94" s="54"/>
      <c r="DV94" s="47"/>
      <c r="DW94" s="50"/>
      <c r="DX94" s="46"/>
      <c r="DY94" s="45"/>
      <c r="DZ94" s="54"/>
      <c r="EA94" s="54"/>
      <c r="EB94" s="47"/>
      <c r="EC94" s="50"/>
      <c r="ED94" s="46"/>
      <c r="EE94" s="45"/>
      <c r="EF94" s="54"/>
      <c r="EG94" s="54"/>
      <c r="EH94" s="47"/>
      <c r="EI94" s="50"/>
      <c r="EJ94" s="46"/>
      <c r="EK94" s="45"/>
      <c r="EL94" s="54"/>
      <c r="EM94" s="54"/>
      <c r="EN94" s="47"/>
      <c r="EO94" s="50"/>
      <c r="EP94" s="46"/>
      <c r="EQ94" s="45"/>
      <c r="ER94" s="54"/>
      <c r="ES94" s="54"/>
      <c r="ET94" s="47"/>
      <c r="EU94" s="50"/>
      <c r="EV94" s="46"/>
      <c r="EW94" s="45"/>
      <c r="EX94" s="54"/>
      <c r="EY94" s="54"/>
      <c r="EZ94" s="47"/>
      <c r="FA94" s="50"/>
      <c r="FB94" s="46"/>
      <c r="FC94" s="45"/>
      <c r="FD94" s="54"/>
      <c r="FE94" s="54"/>
      <c r="FF94" s="47"/>
      <c r="FG94" s="50"/>
      <c r="FH94" s="46"/>
      <c r="FI94" s="45"/>
      <c r="FJ94" s="54"/>
      <c r="FK94" s="54"/>
      <c r="FL94" s="47"/>
      <c r="FM94" s="50"/>
      <c r="FN94" s="46"/>
      <c r="FO94" s="45"/>
      <c r="FP94" s="54"/>
      <c r="FQ94" s="54"/>
      <c r="FR94" s="47"/>
      <c r="FS94" s="50"/>
      <c r="FT94" s="46"/>
      <c r="FU94" s="45"/>
      <c r="FV94" s="54"/>
      <c r="FW94" s="54"/>
      <c r="FX94" s="47"/>
      <c r="FY94" s="50"/>
      <c r="FZ94" s="46"/>
      <c r="GA94" s="45"/>
      <c r="GB94" s="54"/>
      <c r="GC94" s="54"/>
      <c r="GD94" s="47"/>
      <c r="GE94" s="50"/>
      <c r="GF94" s="46"/>
      <c r="GG94" s="45"/>
      <c r="GH94" s="54"/>
      <c r="GI94" s="54"/>
      <c r="GJ94" s="47"/>
      <c r="GK94" s="50"/>
      <c r="GL94" s="46"/>
      <c r="GM94" s="45"/>
      <c r="GN94" s="54"/>
      <c r="GO94" s="54"/>
      <c r="GP94" s="47"/>
      <c r="GQ94" s="50"/>
      <c r="GR94" s="46"/>
      <c r="GS94" s="45"/>
      <c r="GT94" s="54"/>
      <c r="GU94" s="54"/>
      <c r="GV94" s="47"/>
    </row>
    <row r="95" spans="1:205" ht="15.75" customHeight="1" x14ac:dyDescent="0.25">
      <c r="AX95" s="113">
        <f>AX93-AX94</f>
        <v>-7140.9</v>
      </c>
      <c r="BD95" s="113">
        <f>BD93-BD94</f>
        <v>4187.2700000000004</v>
      </c>
      <c r="BJ95" s="113">
        <f>BJ93-BJ94</f>
        <v>4130</v>
      </c>
      <c r="BN95" s="55">
        <v>68260.88</v>
      </c>
      <c r="BP95" s="113">
        <f>BP93-BP94</f>
        <v>5710</v>
      </c>
      <c r="BV95" s="113">
        <f>BV93-BV94</f>
        <v>5665</v>
      </c>
      <c r="CB95" s="113">
        <f>CB93-CB94</f>
        <v>6627</v>
      </c>
      <c r="CH95" s="113">
        <f>CH93-CH94</f>
        <v>3122</v>
      </c>
      <c r="CN95" s="113">
        <f>CN93-CN94</f>
        <v>3800</v>
      </c>
      <c r="CT95" s="113"/>
      <c r="CZ95" s="113"/>
      <c r="DF95" s="113"/>
      <c r="DL95" s="113"/>
      <c r="DR95" s="113"/>
      <c r="DX95" s="113"/>
      <c r="ED95" s="113"/>
      <c r="EJ95" s="113"/>
      <c r="EP95" s="113"/>
      <c r="EV95" s="113"/>
      <c r="FB95" s="113"/>
      <c r="FH95" s="113"/>
      <c r="FN95" s="113"/>
      <c r="FT95" s="113"/>
      <c r="FZ95" s="113"/>
      <c r="GF95" s="113"/>
      <c r="GL95" s="113"/>
      <c r="GR95" s="113"/>
    </row>
    <row r="96" spans="1:205" s="107" customFormat="1" ht="15.75" customHeight="1" x14ac:dyDescent="0.25">
      <c r="A96" s="204" t="s">
        <v>36</v>
      </c>
      <c r="B96" s="181">
        <v>3</v>
      </c>
      <c r="C96" s="17">
        <v>-1477.5</v>
      </c>
      <c r="D96" s="18">
        <v>1963</v>
      </c>
      <c r="E96" s="19">
        <v>20</v>
      </c>
      <c r="F96" s="19">
        <v>23</v>
      </c>
      <c r="G96" s="19">
        <v>23</v>
      </c>
      <c r="H96" s="19">
        <v>23</v>
      </c>
      <c r="I96" s="19">
        <v>24</v>
      </c>
      <c r="J96" s="19">
        <v>24</v>
      </c>
      <c r="K96" s="19">
        <v>24</v>
      </c>
      <c r="L96" s="19">
        <v>164</v>
      </c>
      <c r="M96" s="19">
        <v>355</v>
      </c>
      <c r="N96" s="19">
        <v>526</v>
      </c>
      <c r="O96" s="19">
        <v>683</v>
      </c>
      <c r="P96" s="19">
        <v>876</v>
      </c>
      <c r="Q96" s="19">
        <v>1057</v>
      </c>
      <c r="R96" s="19">
        <v>1186</v>
      </c>
      <c r="S96" s="19">
        <v>1220</v>
      </c>
      <c r="T96" s="19">
        <v>1274</v>
      </c>
      <c r="U96" s="19">
        <v>1492</v>
      </c>
      <c r="V96" s="19">
        <v>1526</v>
      </c>
      <c r="W96" s="19">
        <v>1658</v>
      </c>
      <c r="X96" s="19">
        <v>1792</v>
      </c>
      <c r="Y96" s="19">
        <v>1955</v>
      </c>
      <c r="Z96" s="20">
        <f t="shared" ref="Z96:Z107" si="418">Y96-X96</f>
        <v>163</v>
      </c>
      <c r="AA96" s="21">
        <v>4.8099999999999996</v>
      </c>
      <c r="AB96" s="22">
        <f t="shared" ref="AB96:AB107" si="419">Z96*AA96</f>
        <v>784.03</v>
      </c>
      <c r="AC96" s="22"/>
      <c r="AD96" s="17">
        <f t="shared" ref="AD96:AD107" si="420">C96+AC96-AB96</f>
        <v>-2261.5299999999997</v>
      </c>
      <c r="AE96" s="49">
        <v>2315</v>
      </c>
      <c r="AF96" s="36">
        <f t="shared" ref="AF96:AF129" si="421">AE96-Y96</f>
        <v>360</v>
      </c>
      <c r="AG96" s="27">
        <v>4.8099999999999996</v>
      </c>
      <c r="AH96" s="37">
        <f t="shared" ref="AH96:AH129" si="422">AG96*AF96</f>
        <v>1731.6</v>
      </c>
      <c r="AI96" s="53"/>
      <c r="AJ96" s="57">
        <f t="shared" ref="AJ96:AJ129" si="423">AI96-AH96+AD96</f>
        <v>-3993.1299999999997</v>
      </c>
      <c r="AK96" s="49">
        <v>2572</v>
      </c>
      <c r="AL96" s="36">
        <f t="shared" ref="AL96:AL129" si="424">AK96-AE96</f>
        <v>257</v>
      </c>
      <c r="AM96" s="27">
        <v>5.04</v>
      </c>
      <c r="AN96" s="37">
        <f t="shared" ref="AN96:AN129" si="425">AM96*AL96</f>
        <v>1295.28</v>
      </c>
      <c r="AO96" s="53">
        <v>5000</v>
      </c>
      <c r="AP96" s="58">
        <f t="shared" ref="AP96:AP129" si="426">AO96-AN96+AJ96</f>
        <v>-288.4099999999994</v>
      </c>
      <c r="AQ96" s="49">
        <v>2886.63</v>
      </c>
      <c r="AR96" s="36">
        <f t="shared" ref="AR96:AR129" si="427">AQ96-AK96</f>
        <v>314.63000000000011</v>
      </c>
      <c r="AS96" s="27">
        <v>5.04</v>
      </c>
      <c r="AT96" s="37">
        <f t="shared" ref="AT96:AT129" si="428">AS96*AR96</f>
        <v>1585.7352000000005</v>
      </c>
      <c r="AU96" s="53"/>
      <c r="AV96" s="57">
        <f t="shared" ref="AV96:AV129" si="429">AU96-AT96+AP96</f>
        <v>-1874.1451999999999</v>
      </c>
      <c r="AW96" s="49">
        <v>3064</v>
      </c>
      <c r="AX96" s="36">
        <f t="shared" ref="AX96:AX129" si="430">AW96-AQ96</f>
        <v>177.36999999999989</v>
      </c>
      <c r="AY96" s="27">
        <v>5.04</v>
      </c>
      <c r="AZ96" s="37">
        <f t="shared" ref="AZ96:AZ129" si="431">AY96*AX96</f>
        <v>893.94479999999942</v>
      </c>
      <c r="BA96" s="53"/>
      <c r="BB96" s="119">
        <f t="shared" ref="BB96:BB129" si="432">BA96-AZ96+AV96</f>
        <v>-2768.0899999999992</v>
      </c>
      <c r="BC96" s="129">
        <v>3151</v>
      </c>
      <c r="BD96" s="125">
        <f t="shared" ref="BD96:BD129" si="433">BC96-AW96</f>
        <v>87</v>
      </c>
      <c r="BE96" s="68">
        <v>5.04</v>
      </c>
      <c r="BF96" s="57">
        <f t="shared" ref="BF96:BF129" si="434">BE96*BD96</f>
        <v>438.48</v>
      </c>
      <c r="BG96" s="69"/>
      <c r="BH96" s="119">
        <f t="shared" ref="BH96:BH104" si="435">BG96-BF96+BB96</f>
        <v>-3206.5699999999993</v>
      </c>
      <c r="BI96" s="129">
        <v>3264</v>
      </c>
      <c r="BJ96" s="125">
        <f t="shared" ref="BJ96:BJ129" si="436">BI96-BC96</f>
        <v>113</v>
      </c>
      <c r="BK96" s="68">
        <v>5.04</v>
      </c>
      <c r="BL96" s="57">
        <f t="shared" ref="BL96:BL129" si="437">BK96*BJ96</f>
        <v>569.52</v>
      </c>
      <c r="BM96" s="69"/>
      <c r="BN96" s="57">
        <f t="shared" ref="BN96:BN105" si="438">BM96-BL96+BH96</f>
        <v>-3776.0899999999992</v>
      </c>
      <c r="BO96" s="129">
        <v>3475</v>
      </c>
      <c r="BP96" s="125">
        <f t="shared" ref="BP96:BP129" si="439">BO96-BI96</f>
        <v>211</v>
      </c>
      <c r="BQ96" s="68">
        <v>5.04</v>
      </c>
      <c r="BR96" s="57">
        <f t="shared" ref="BR96:BR129" si="440">BQ96*BP96</f>
        <v>1063.44</v>
      </c>
      <c r="BS96" s="69"/>
      <c r="BT96" s="57">
        <f t="shared" ref="BT96:BT129" si="441">BS96-BR96+BN96</f>
        <v>-4839.5299999999988</v>
      </c>
      <c r="BU96" s="129">
        <v>3815</v>
      </c>
      <c r="BV96" s="125">
        <f t="shared" ref="BV96:BV129" si="442">BU96-BO96</f>
        <v>340</v>
      </c>
      <c r="BW96" s="68">
        <v>5.04</v>
      </c>
      <c r="BX96" s="57">
        <f t="shared" ref="BX96:BX129" si="443">BW96*BV96</f>
        <v>1713.6</v>
      </c>
      <c r="BY96" s="69"/>
      <c r="BZ96" s="57">
        <f t="shared" ref="BZ96:BZ129" si="444">BY96-BX96+BT96</f>
        <v>-6553.1299999999992</v>
      </c>
      <c r="CA96" s="129">
        <v>4165</v>
      </c>
      <c r="CB96" s="125">
        <f t="shared" ref="CB96:CB129" si="445">CA96-BU96</f>
        <v>350</v>
      </c>
      <c r="CC96" s="68">
        <v>5.04</v>
      </c>
      <c r="CD96" s="57">
        <f t="shared" ref="CD96:CD129" si="446">CC96*CB96</f>
        <v>1764</v>
      </c>
      <c r="CE96" s="69"/>
      <c r="CF96" s="57">
        <f t="shared" ref="CF96:CF129" si="447">CE96-CD96+BZ96</f>
        <v>-8317.1299999999992</v>
      </c>
      <c r="CG96" s="130">
        <v>4404</v>
      </c>
      <c r="CH96" s="126">
        <f t="shared" ref="CH96:CH108" si="448">CG96-CA96</f>
        <v>239</v>
      </c>
      <c r="CI96" s="18">
        <v>5.04</v>
      </c>
      <c r="CJ96" s="59">
        <f t="shared" ref="CJ96:CJ108" si="449">CI96*CH96</f>
        <v>1204.56</v>
      </c>
      <c r="CK96" s="105">
        <v>10000</v>
      </c>
      <c r="CL96" s="110">
        <f t="shared" ref="CL96:CL108" si="450">CK96-CJ96+CF96</f>
        <v>478.31000000000131</v>
      </c>
      <c r="CM96" s="130">
        <v>4646</v>
      </c>
      <c r="CN96" s="126">
        <f t="shared" ref="CN96:CN108" si="451">CM96-CG96</f>
        <v>242</v>
      </c>
      <c r="CO96" s="18">
        <v>5.04</v>
      </c>
      <c r="CP96" s="59">
        <f t="shared" ref="CP96:CP108" si="452">CO96*CN96</f>
        <v>1219.68</v>
      </c>
      <c r="CQ96" s="105"/>
      <c r="CR96" s="58">
        <f t="shared" ref="CR96:CR108" si="453">CQ96-CP96+CL96</f>
        <v>-741.36999999999875</v>
      </c>
      <c r="CS96" s="130">
        <v>4832</v>
      </c>
      <c r="CT96" s="126">
        <f t="shared" ref="CT96:CT108" si="454">CS96-CM96</f>
        <v>186</v>
      </c>
      <c r="CU96" s="18">
        <v>5.04</v>
      </c>
      <c r="CV96" s="59">
        <f t="shared" ref="CV96:CV108" si="455">CU96*CT96</f>
        <v>937.44</v>
      </c>
      <c r="CW96" s="105"/>
      <c r="CX96" s="58">
        <f t="shared" ref="CX96:CX108" si="456">CW96-CV96+CR96</f>
        <v>-1678.8099999999988</v>
      </c>
      <c r="CY96" s="130">
        <v>5198</v>
      </c>
      <c r="CZ96" s="126">
        <f t="shared" ref="CZ96:CZ108" si="457">CY96-CS96</f>
        <v>366</v>
      </c>
      <c r="DA96" s="18">
        <v>5.04</v>
      </c>
      <c r="DB96" s="59">
        <f t="shared" ref="DB96:DB108" si="458">DA96*CZ96</f>
        <v>1844.64</v>
      </c>
      <c r="DC96" s="105">
        <v>2000</v>
      </c>
      <c r="DD96" s="58">
        <f t="shared" ref="DD96:DD108" si="459">DC96-DB96+CX96</f>
        <v>-1523.4499999999989</v>
      </c>
      <c r="DE96" s="130">
        <v>5415</v>
      </c>
      <c r="DF96" s="126">
        <f t="shared" ref="DF96:DF108" si="460">DE96-CY96</f>
        <v>217</v>
      </c>
      <c r="DG96" s="27">
        <v>5.29</v>
      </c>
      <c r="DH96" s="59">
        <f t="shared" ref="DH96:DH108" si="461">DG96*DF96</f>
        <v>1147.93</v>
      </c>
      <c r="DI96" s="105">
        <v>2000</v>
      </c>
      <c r="DJ96" s="58">
        <f t="shared" ref="DJ96:DJ108" si="462">DI96-DH96+DD96</f>
        <v>-671.37999999999897</v>
      </c>
      <c r="DK96" s="130">
        <v>5663</v>
      </c>
      <c r="DL96" s="126">
        <f t="shared" ref="DL96:DL108" si="463">DK96-DE96</f>
        <v>248</v>
      </c>
      <c r="DM96" s="27">
        <v>5.29</v>
      </c>
      <c r="DN96" s="59">
        <f t="shared" ref="DN96:DN105" si="464">DM96*DL96</f>
        <v>1311.92</v>
      </c>
      <c r="DO96" s="105"/>
      <c r="DP96" s="57">
        <f t="shared" ref="DP96:DP108" si="465">DO96-DN96+DJ96</f>
        <v>-1983.299999999999</v>
      </c>
      <c r="DQ96" s="130">
        <v>5781</v>
      </c>
      <c r="DR96" s="126">
        <f t="shared" ref="DR96:DR108" si="466">DQ96-DK96</f>
        <v>118</v>
      </c>
      <c r="DS96" s="27">
        <v>5.29</v>
      </c>
      <c r="DT96" s="59">
        <f t="shared" ref="DT96:DT105" si="467">DS96*DR96</f>
        <v>624.22</v>
      </c>
      <c r="DU96" s="105"/>
      <c r="DV96" s="57">
        <f t="shared" ref="DV96:DV108" si="468">DU96-DT96+DP96</f>
        <v>-2607.5199999999991</v>
      </c>
      <c r="DW96" s="130">
        <v>6197</v>
      </c>
      <c r="DX96" s="126">
        <f t="shared" ref="DX96:DX108" si="469">DW96-DQ96</f>
        <v>416</v>
      </c>
      <c r="DY96" s="27">
        <v>5.29</v>
      </c>
      <c r="DZ96" s="59">
        <f>DY96*DX96</f>
        <v>2200.64</v>
      </c>
      <c r="EA96" s="105"/>
      <c r="EB96" s="57">
        <f t="shared" ref="EB96:EB108" si="470">EA96-DZ96+DV96</f>
        <v>-4808.1599999999989</v>
      </c>
      <c r="EC96" s="184">
        <v>6435</v>
      </c>
      <c r="ED96" s="126">
        <f t="shared" ref="ED96:ED108" si="471">EC96-DW96</f>
        <v>238</v>
      </c>
      <c r="EE96" s="27">
        <v>5.29</v>
      </c>
      <c r="EF96" s="59">
        <f>EE96*ED96</f>
        <v>1259.02</v>
      </c>
      <c r="EG96" s="105"/>
      <c r="EH96" s="57">
        <f t="shared" ref="EH96:EH108" si="472">EG96-EF96+EB96</f>
        <v>-6067.1799999999985</v>
      </c>
      <c r="EI96" s="245" t="s">
        <v>177</v>
      </c>
      <c r="EJ96" s="246"/>
      <c r="EK96" s="246"/>
      <c r="EL96" s="247"/>
      <c r="EM96" s="188"/>
      <c r="EN96" s="57">
        <f t="shared" ref="EN96:EN108" si="473">EM96-EL96+EH96</f>
        <v>-6067.1799999999985</v>
      </c>
      <c r="EO96" s="245" t="s">
        <v>177</v>
      </c>
      <c r="EP96" s="246"/>
      <c r="EQ96" s="246"/>
      <c r="ER96" s="247"/>
      <c r="ES96" s="188"/>
      <c r="ET96" s="57">
        <f t="shared" ref="ET96:ET108" si="474">ES96-ER96+EN96</f>
        <v>-6067.1799999999985</v>
      </c>
      <c r="EU96" s="245" t="s">
        <v>177</v>
      </c>
      <c r="EV96" s="246"/>
      <c r="EW96" s="246"/>
      <c r="EX96" s="247"/>
      <c r="EY96" s="188">
        <v>6068</v>
      </c>
      <c r="EZ96" s="187">
        <f t="shared" ref="EZ96:EZ108" si="475">EY96-EX96+ET96</f>
        <v>0.82000000000152795</v>
      </c>
      <c r="FA96" s="245" t="s">
        <v>177</v>
      </c>
      <c r="FB96" s="246"/>
      <c r="FC96" s="246"/>
      <c r="FD96" s="247"/>
      <c r="FE96" s="188"/>
      <c r="FF96" s="187">
        <f t="shared" ref="FF96:FF108" si="476">FE96-FD96+EZ96</f>
        <v>0.82000000000152795</v>
      </c>
      <c r="FG96" s="245" t="s">
        <v>177</v>
      </c>
      <c r="FH96" s="246"/>
      <c r="FI96" s="246"/>
      <c r="FJ96" s="247"/>
      <c r="FK96" s="188"/>
      <c r="FL96" s="187">
        <f t="shared" ref="FL96:FL108" si="477">FK96-FJ96+FF96</f>
        <v>0.82000000000152795</v>
      </c>
      <c r="FM96" s="245" t="s">
        <v>177</v>
      </c>
      <c r="FN96" s="246"/>
      <c r="FO96" s="246"/>
      <c r="FP96" s="247"/>
      <c r="FQ96" s="188"/>
      <c r="FR96" s="187">
        <f t="shared" ref="FR96:FR108" si="478">FQ96-FP96+FL96</f>
        <v>0.82000000000152795</v>
      </c>
      <c r="FS96" s="245" t="s">
        <v>177</v>
      </c>
      <c r="FT96" s="246"/>
      <c r="FU96" s="246"/>
      <c r="FV96" s="247"/>
      <c r="FW96" s="188"/>
      <c r="FX96" s="187">
        <f t="shared" ref="FX96:FX108" si="479">FW96-FV96+FR96</f>
        <v>0.82000000000152795</v>
      </c>
      <c r="FY96" s="245" t="s">
        <v>177</v>
      </c>
      <c r="FZ96" s="246"/>
      <c r="GA96" s="246"/>
      <c r="GB96" s="247"/>
      <c r="GC96" s="188"/>
      <c r="GD96" s="187">
        <f t="shared" ref="GD96:GD108" si="480">GC96-GB96+FX96</f>
        <v>0.82000000000152795</v>
      </c>
      <c r="GE96" s="245" t="s">
        <v>177</v>
      </c>
      <c r="GF96" s="246"/>
      <c r="GG96" s="246"/>
      <c r="GH96" s="247"/>
      <c r="GI96" s="188"/>
      <c r="GJ96" s="187">
        <f t="shared" ref="GJ96:GJ108" si="481">GI96-GH96+GD96</f>
        <v>0.82000000000152795</v>
      </c>
      <c r="GK96" s="245" t="s">
        <v>177</v>
      </c>
      <c r="GL96" s="246"/>
      <c r="GM96" s="246"/>
      <c r="GN96" s="247"/>
      <c r="GO96" s="188">
        <v>-0.82</v>
      </c>
      <c r="GP96" s="187">
        <f t="shared" ref="GP96:GP108" si="482">GO96-GN96+GJ96</f>
        <v>1.5279999487916029E-12</v>
      </c>
      <c r="GQ96" s="245" t="s">
        <v>177</v>
      </c>
      <c r="GR96" s="246"/>
      <c r="GS96" s="246"/>
      <c r="GT96" s="247"/>
      <c r="GU96" s="188"/>
      <c r="GV96" s="187">
        <f t="shared" ref="GV96:GV97" si="483">GU96-GT96+GP96</f>
        <v>1.5279999487916029E-12</v>
      </c>
      <c r="GW96" s="107" t="s">
        <v>220</v>
      </c>
    </row>
    <row r="97" spans="1:205" ht="15.75" customHeight="1" x14ac:dyDescent="0.25">
      <c r="A97" s="204" t="s">
        <v>37</v>
      </c>
      <c r="B97" s="181">
        <v>4</v>
      </c>
      <c r="C97" s="23">
        <v>32.19</v>
      </c>
      <c r="D97" s="2"/>
      <c r="E97" s="2">
        <v>130</v>
      </c>
      <c r="F97" s="2">
        <v>152</v>
      </c>
      <c r="G97" s="2">
        <v>152</v>
      </c>
      <c r="H97" s="2">
        <v>152</v>
      </c>
      <c r="I97" s="2">
        <v>152</v>
      </c>
      <c r="J97" s="2">
        <v>152</v>
      </c>
      <c r="K97" s="2">
        <v>154</v>
      </c>
      <c r="L97" s="2">
        <v>198</v>
      </c>
      <c r="M97" s="2">
        <v>272</v>
      </c>
      <c r="N97" s="2">
        <v>422</v>
      </c>
      <c r="O97" s="2">
        <v>616</v>
      </c>
      <c r="P97" s="2">
        <v>945</v>
      </c>
      <c r="Q97" s="2">
        <v>1234</v>
      </c>
      <c r="R97" s="2">
        <v>2081</v>
      </c>
      <c r="S97" s="2">
        <v>2081</v>
      </c>
      <c r="T97" s="2">
        <v>2260</v>
      </c>
      <c r="U97" s="2">
        <v>2995</v>
      </c>
      <c r="V97" s="2">
        <v>3026</v>
      </c>
      <c r="W97" s="2">
        <v>3254</v>
      </c>
      <c r="X97" s="2">
        <v>4175</v>
      </c>
      <c r="Y97" s="2">
        <v>4542</v>
      </c>
      <c r="Z97" s="20">
        <f t="shared" si="418"/>
        <v>367</v>
      </c>
      <c r="AA97" s="21">
        <v>4.8099999999999996</v>
      </c>
      <c r="AB97" s="22">
        <f t="shared" si="419"/>
        <v>1765.2699999999998</v>
      </c>
      <c r="AC97" s="22"/>
      <c r="AD97" s="17">
        <f t="shared" si="420"/>
        <v>-1733.0799999999997</v>
      </c>
      <c r="AE97" s="49">
        <v>4863</v>
      </c>
      <c r="AF97" s="36">
        <f t="shared" si="421"/>
        <v>321</v>
      </c>
      <c r="AG97" s="27">
        <v>4.8099999999999996</v>
      </c>
      <c r="AH97" s="37">
        <f t="shared" si="422"/>
        <v>1544.0099999999998</v>
      </c>
      <c r="AI97" s="53">
        <v>4000</v>
      </c>
      <c r="AJ97" s="37">
        <f t="shared" si="423"/>
        <v>722.91000000000054</v>
      </c>
      <c r="AK97" s="49">
        <v>5092</v>
      </c>
      <c r="AL97" s="36">
        <f t="shared" si="424"/>
        <v>229</v>
      </c>
      <c r="AM97" s="27">
        <v>5.04</v>
      </c>
      <c r="AN97" s="37">
        <f t="shared" si="425"/>
        <v>1154.1600000000001</v>
      </c>
      <c r="AO97" s="53"/>
      <c r="AP97" s="58">
        <f t="shared" si="426"/>
        <v>-431.24999999999955</v>
      </c>
      <c r="AQ97" s="49">
        <v>5359.8</v>
      </c>
      <c r="AR97" s="36">
        <f t="shared" si="427"/>
        <v>267.80000000000018</v>
      </c>
      <c r="AS97" s="27">
        <v>5.04</v>
      </c>
      <c r="AT97" s="37">
        <f t="shared" si="428"/>
        <v>1349.7120000000009</v>
      </c>
      <c r="AU97" s="53">
        <v>4000</v>
      </c>
      <c r="AV97" s="110">
        <f t="shared" si="429"/>
        <v>2219.0379999999996</v>
      </c>
      <c r="AW97" s="49">
        <v>5709</v>
      </c>
      <c r="AX97" s="36">
        <f t="shared" si="430"/>
        <v>349.19999999999982</v>
      </c>
      <c r="AY97" s="27">
        <v>5.04</v>
      </c>
      <c r="AZ97" s="37">
        <f t="shared" si="431"/>
        <v>1759.9679999999992</v>
      </c>
      <c r="BA97" s="53">
        <v>4000</v>
      </c>
      <c r="BB97" s="121">
        <f t="shared" si="432"/>
        <v>4459.0700000000006</v>
      </c>
      <c r="BC97" s="128">
        <v>6738</v>
      </c>
      <c r="BD97" s="124">
        <f t="shared" si="433"/>
        <v>1029</v>
      </c>
      <c r="BE97" s="27">
        <v>5.04</v>
      </c>
      <c r="BF97" s="37">
        <f t="shared" si="434"/>
        <v>5186.16</v>
      </c>
      <c r="BG97" s="53"/>
      <c r="BH97" s="120">
        <f t="shared" si="435"/>
        <v>-727.08999999999924</v>
      </c>
      <c r="BI97" s="128">
        <v>8135</v>
      </c>
      <c r="BJ97" s="124">
        <f t="shared" si="436"/>
        <v>1397</v>
      </c>
      <c r="BK97" s="27">
        <v>5.04</v>
      </c>
      <c r="BL97" s="37">
        <f t="shared" si="437"/>
        <v>7040.88</v>
      </c>
      <c r="BM97" s="53">
        <v>8000</v>
      </c>
      <c r="BN97" s="110">
        <f t="shared" si="438"/>
        <v>232.03000000000065</v>
      </c>
      <c r="BO97" s="129">
        <v>8237</v>
      </c>
      <c r="BP97" s="125">
        <f t="shared" si="439"/>
        <v>102</v>
      </c>
      <c r="BQ97" s="68">
        <v>5.04</v>
      </c>
      <c r="BR97" s="57">
        <f t="shared" si="440"/>
        <v>514.08000000000004</v>
      </c>
      <c r="BS97" s="69"/>
      <c r="BT97" s="57">
        <f t="shared" si="441"/>
        <v>-282.04999999999939</v>
      </c>
      <c r="BU97" s="129">
        <v>8532</v>
      </c>
      <c r="BV97" s="125">
        <f t="shared" si="442"/>
        <v>295</v>
      </c>
      <c r="BW97" s="68">
        <v>5.04</v>
      </c>
      <c r="BX97" s="57">
        <f t="shared" si="443"/>
        <v>1486.8</v>
      </c>
      <c r="BY97" s="69"/>
      <c r="BZ97" s="57">
        <f t="shared" si="444"/>
        <v>-1768.8499999999995</v>
      </c>
      <c r="CA97" s="130">
        <v>8572</v>
      </c>
      <c r="CB97" s="126">
        <f t="shared" si="445"/>
        <v>40</v>
      </c>
      <c r="CC97" s="18">
        <v>5.04</v>
      </c>
      <c r="CD97" s="59">
        <f t="shared" si="446"/>
        <v>201.6</v>
      </c>
      <c r="CE97" s="105">
        <v>3000</v>
      </c>
      <c r="CF97" s="110">
        <f t="shared" si="447"/>
        <v>1029.5500000000006</v>
      </c>
      <c r="CG97" s="130">
        <v>8572</v>
      </c>
      <c r="CH97" s="126">
        <f t="shared" si="448"/>
        <v>0</v>
      </c>
      <c r="CI97" s="18">
        <v>5.04</v>
      </c>
      <c r="CJ97" s="59">
        <f t="shared" si="449"/>
        <v>0</v>
      </c>
      <c r="CK97" s="105">
        <v>5000</v>
      </c>
      <c r="CL97" s="110">
        <f t="shared" si="450"/>
        <v>6029.5500000000011</v>
      </c>
      <c r="CM97" s="130">
        <v>9356</v>
      </c>
      <c r="CN97" s="126">
        <f t="shared" si="451"/>
        <v>784</v>
      </c>
      <c r="CO97" s="18">
        <v>5.04</v>
      </c>
      <c r="CP97" s="59">
        <f t="shared" si="452"/>
        <v>3951.36</v>
      </c>
      <c r="CQ97" s="105"/>
      <c r="CR97" s="110">
        <f t="shared" si="453"/>
        <v>2078.190000000001</v>
      </c>
      <c r="CS97" s="130">
        <v>9722</v>
      </c>
      <c r="CT97" s="126">
        <f t="shared" si="454"/>
        <v>366</v>
      </c>
      <c r="CU97" s="18">
        <v>5.04</v>
      </c>
      <c r="CV97" s="59">
        <f t="shared" si="455"/>
        <v>1844.64</v>
      </c>
      <c r="CW97" s="105">
        <v>5000</v>
      </c>
      <c r="CX97" s="110">
        <f t="shared" si="456"/>
        <v>5233.5500000000011</v>
      </c>
      <c r="CY97" s="130">
        <v>10065</v>
      </c>
      <c r="CZ97" s="126">
        <f t="shared" si="457"/>
        <v>343</v>
      </c>
      <c r="DA97" s="18">
        <v>5.04</v>
      </c>
      <c r="DB97" s="59">
        <f t="shared" si="458"/>
        <v>1728.72</v>
      </c>
      <c r="DC97" s="105"/>
      <c r="DD97" s="110">
        <f t="shared" si="459"/>
        <v>3504.8300000000008</v>
      </c>
      <c r="DE97" s="130">
        <v>10398</v>
      </c>
      <c r="DF97" s="126">
        <f t="shared" si="460"/>
        <v>333</v>
      </c>
      <c r="DG97" s="27">
        <v>5.29</v>
      </c>
      <c r="DH97" s="59">
        <f t="shared" si="461"/>
        <v>1761.57</v>
      </c>
      <c r="DI97" s="105"/>
      <c r="DJ97" s="110">
        <f t="shared" si="462"/>
        <v>1743.2600000000009</v>
      </c>
      <c r="DK97" s="130">
        <v>10788</v>
      </c>
      <c r="DL97" s="126">
        <f t="shared" si="463"/>
        <v>390</v>
      </c>
      <c r="DM97" s="27">
        <v>5.29</v>
      </c>
      <c r="DN97" s="59">
        <f t="shared" si="464"/>
        <v>2063.1</v>
      </c>
      <c r="DO97" s="105">
        <v>2000</v>
      </c>
      <c r="DP97" s="110">
        <f t="shared" si="465"/>
        <v>1680.160000000001</v>
      </c>
      <c r="DQ97" s="130">
        <v>11155</v>
      </c>
      <c r="DR97" s="126">
        <f t="shared" si="466"/>
        <v>367</v>
      </c>
      <c r="DS97" s="27">
        <v>5.29</v>
      </c>
      <c r="DT97" s="59">
        <f t="shared" si="467"/>
        <v>1941.43</v>
      </c>
      <c r="DU97" s="105"/>
      <c r="DV97" s="58">
        <f t="shared" si="468"/>
        <v>-261.26999999999907</v>
      </c>
      <c r="DW97" s="130">
        <v>12149</v>
      </c>
      <c r="DX97" s="126">
        <f t="shared" si="469"/>
        <v>994</v>
      </c>
      <c r="DY97" s="27">
        <v>5.29</v>
      </c>
      <c r="DZ97" s="59">
        <f>DY97*DX97</f>
        <v>5258.26</v>
      </c>
      <c r="EA97" s="105">
        <v>10000</v>
      </c>
      <c r="EB97" s="110">
        <f t="shared" si="470"/>
        <v>4480.4700000000012</v>
      </c>
      <c r="EC97" s="184">
        <v>14306</v>
      </c>
      <c r="ED97" s="126">
        <f t="shared" si="471"/>
        <v>2157</v>
      </c>
      <c r="EE97" s="27">
        <v>5.29</v>
      </c>
      <c r="EF97" s="59">
        <f>EE97*ED97</f>
        <v>11410.53</v>
      </c>
      <c r="EG97" s="105"/>
      <c r="EH97" s="57">
        <f t="shared" si="472"/>
        <v>-6930.0599999999995</v>
      </c>
      <c r="EI97" s="245" t="s">
        <v>177</v>
      </c>
      <c r="EJ97" s="246"/>
      <c r="EK97" s="246"/>
      <c r="EL97" s="247"/>
      <c r="EM97" s="188">
        <v>5000</v>
      </c>
      <c r="EN97" s="57">
        <f t="shared" si="473"/>
        <v>-1930.0599999999995</v>
      </c>
      <c r="EO97" s="245" t="s">
        <v>177</v>
      </c>
      <c r="EP97" s="246"/>
      <c r="EQ97" s="246"/>
      <c r="ER97" s="247"/>
      <c r="ES97" s="197">
        <v>1930.06</v>
      </c>
      <c r="ET97" s="198">
        <f t="shared" si="474"/>
        <v>0</v>
      </c>
      <c r="EU97" s="245" t="s">
        <v>177</v>
      </c>
      <c r="EV97" s="246"/>
      <c r="EW97" s="246"/>
      <c r="EX97" s="247"/>
      <c r="EY97" s="197"/>
      <c r="EZ97" s="198">
        <f t="shared" si="475"/>
        <v>0</v>
      </c>
      <c r="FA97" s="245" t="s">
        <v>177</v>
      </c>
      <c r="FB97" s="246"/>
      <c r="FC97" s="246"/>
      <c r="FD97" s="247"/>
      <c r="FE97" s="197"/>
      <c r="FF97" s="198">
        <f t="shared" si="476"/>
        <v>0</v>
      </c>
      <c r="FG97" s="245" t="s">
        <v>177</v>
      </c>
      <c r="FH97" s="246"/>
      <c r="FI97" s="246"/>
      <c r="FJ97" s="247"/>
      <c r="FK97" s="197"/>
      <c r="FL97" s="198">
        <f t="shared" si="477"/>
        <v>0</v>
      </c>
      <c r="FM97" s="245" t="s">
        <v>177</v>
      </c>
      <c r="FN97" s="246"/>
      <c r="FO97" s="246"/>
      <c r="FP97" s="247"/>
      <c r="FQ97" s="197"/>
      <c r="FR97" s="198">
        <f t="shared" si="478"/>
        <v>0</v>
      </c>
      <c r="FS97" s="245" t="s">
        <v>177</v>
      </c>
      <c r="FT97" s="246"/>
      <c r="FU97" s="246"/>
      <c r="FV97" s="247"/>
      <c r="FW97" s="197"/>
      <c r="FX97" s="198">
        <f t="shared" si="479"/>
        <v>0</v>
      </c>
      <c r="FY97" s="245" t="s">
        <v>177</v>
      </c>
      <c r="FZ97" s="246"/>
      <c r="GA97" s="246"/>
      <c r="GB97" s="247"/>
      <c r="GC97" s="197"/>
      <c r="GD97" s="198">
        <f t="shared" si="480"/>
        <v>0</v>
      </c>
      <c r="GE97" s="245" t="s">
        <v>177</v>
      </c>
      <c r="GF97" s="246"/>
      <c r="GG97" s="246"/>
      <c r="GH97" s="247"/>
      <c r="GI97" s="197"/>
      <c r="GJ97" s="198">
        <f t="shared" si="481"/>
        <v>0</v>
      </c>
      <c r="GK97" s="245" t="s">
        <v>177</v>
      </c>
      <c r="GL97" s="246"/>
      <c r="GM97" s="246"/>
      <c r="GN97" s="247"/>
      <c r="GO97" s="197"/>
      <c r="GP97" s="198">
        <f t="shared" si="482"/>
        <v>0</v>
      </c>
      <c r="GQ97" s="245" t="s">
        <v>177</v>
      </c>
      <c r="GR97" s="246"/>
      <c r="GS97" s="246"/>
      <c r="GT97" s="247"/>
      <c r="GU97" s="197"/>
      <c r="GV97" s="198">
        <f t="shared" si="483"/>
        <v>0</v>
      </c>
    </row>
    <row r="98" spans="1:205" ht="15.6" customHeight="1" x14ac:dyDescent="0.25">
      <c r="A98" s="115" t="s">
        <v>43</v>
      </c>
      <c r="B98" s="63">
        <v>13</v>
      </c>
      <c r="C98" s="190">
        <v>413.64</v>
      </c>
      <c r="D98" s="191"/>
      <c r="E98" s="191"/>
      <c r="F98" s="191">
        <v>1</v>
      </c>
      <c r="G98" s="191">
        <v>1</v>
      </c>
      <c r="H98" s="191">
        <v>106</v>
      </c>
      <c r="I98" s="191">
        <v>209</v>
      </c>
      <c r="J98" s="191">
        <v>368</v>
      </c>
      <c r="K98" s="191">
        <v>391</v>
      </c>
      <c r="L98" s="191">
        <v>392</v>
      </c>
      <c r="M98" s="191">
        <v>402</v>
      </c>
      <c r="N98" s="191">
        <v>415</v>
      </c>
      <c r="O98" s="191">
        <v>431</v>
      </c>
      <c r="P98" s="191">
        <v>464</v>
      </c>
      <c r="Q98" s="191">
        <v>491</v>
      </c>
      <c r="R98" s="191">
        <v>509</v>
      </c>
      <c r="S98" s="191">
        <v>560</v>
      </c>
      <c r="T98" s="191">
        <v>561</v>
      </c>
      <c r="U98" s="191">
        <v>561</v>
      </c>
      <c r="V98" s="191">
        <v>561</v>
      </c>
      <c r="W98" s="191">
        <v>561</v>
      </c>
      <c r="X98" s="191">
        <v>561</v>
      </c>
      <c r="Y98" s="191">
        <v>612</v>
      </c>
      <c r="Z98" s="183">
        <f t="shared" si="418"/>
        <v>51</v>
      </c>
      <c r="AA98" s="192">
        <v>4.8099999999999996</v>
      </c>
      <c r="AB98" s="193">
        <f t="shared" si="419"/>
        <v>245.30999999999997</v>
      </c>
      <c r="AC98" s="193"/>
      <c r="AD98" s="190">
        <f t="shared" si="420"/>
        <v>168.33</v>
      </c>
      <c r="AE98" s="194">
        <v>688</v>
      </c>
      <c r="AF98" s="195">
        <f t="shared" ref="AF98:AF105" si="484">AE98-Y98</f>
        <v>76</v>
      </c>
      <c r="AG98" s="186">
        <v>4.8099999999999996</v>
      </c>
      <c r="AH98" s="187">
        <f t="shared" ref="AH98:AH105" si="485">AG98*AF98</f>
        <v>365.55999999999995</v>
      </c>
      <c r="AI98" s="188"/>
      <c r="AJ98" s="187">
        <f t="shared" ref="AJ98:AJ105" si="486">AI98-AH98+AD98</f>
        <v>-197.22999999999993</v>
      </c>
      <c r="AK98" s="194">
        <v>727</v>
      </c>
      <c r="AL98" s="195">
        <f t="shared" ref="AL98:AL105" si="487">AK98-AE98</f>
        <v>39</v>
      </c>
      <c r="AM98" s="186">
        <v>5.04</v>
      </c>
      <c r="AN98" s="187">
        <f t="shared" ref="AN98:AN105" si="488">AM98*AL98</f>
        <v>196.56</v>
      </c>
      <c r="AO98" s="188">
        <v>1000</v>
      </c>
      <c r="AP98" s="187">
        <f t="shared" ref="AP98:AP104" si="489">AO98-AN98+AJ98</f>
        <v>606.21000000000015</v>
      </c>
      <c r="AQ98" s="194">
        <v>770.39</v>
      </c>
      <c r="AR98" s="195">
        <f t="shared" ref="AR98:AR105" si="490">AQ98-AK98</f>
        <v>43.389999999999986</v>
      </c>
      <c r="AS98" s="186">
        <v>5.04</v>
      </c>
      <c r="AT98" s="187">
        <f t="shared" ref="AT98:AT105" si="491">AS98*AR98</f>
        <v>218.68559999999994</v>
      </c>
      <c r="AU98" s="188"/>
      <c r="AV98" s="187">
        <f t="shared" ref="AV98:AV104" si="492">AU98-AT98+AP98</f>
        <v>387.52440000000024</v>
      </c>
      <c r="AW98" s="194">
        <v>832</v>
      </c>
      <c r="AX98" s="195">
        <f t="shared" ref="AX98:AX105" si="493">AW98-AQ98</f>
        <v>61.610000000000014</v>
      </c>
      <c r="AY98" s="186">
        <v>5.04</v>
      </c>
      <c r="AZ98" s="187">
        <f t="shared" ref="AZ98:AZ105" si="494">AY98*AX98</f>
        <v>310.51440000000008</v>
      </c>
      <c r="BA98" s="188">
        <v>1000</v>
      </c>
      <c r="BB98" s="196">
        <f t="shared" ref="BB98:BB104" si="495">BA98-AZ98+AV98</f>
        <v>1077.0100000000002</v>
      </c>
      <c r="BC98" s="184">
        <v>876</v>
      </c>
      <c r="BD98" s="185">
        <f t="shared" ref="BD98:BD105" si="496">BC98-AW98</f>
        <v>44</v>
      </c>
      <c r="BE98" s="186">
        <v>5.04</v>
      </c>
      <c r="BF98" s="187">
        <f t="shared" ref="BF98:BF105" si="497">BE98*BD98</f>
        <v>221.76</v>
      </c>
      <c r="BG98" s="188"/>
      <c r="BH98" s="196">
        <f t="shared" si="435"/>
        <v>855.25000000000023</v>
      </c>
      <c r="BI98" s="184">
        <v>934</v>
      </c>
      <c r="BJ98" s="185">
        <f t="shared" ref="BJ98:BJ105" si="498">BI98-BC98</f>
        <v>58</v>
      </c>
      <c r="BK98" s="186">
        <v>5.04</v>
      </c>
      <c r="BL98" s="187">
        <f t="shared" ref="BL98:BL105" si="499">BK98*BJ98</f>
        <v>292.32</v>
      </c>
      <c r="BM98" s="188"/>
      <c r="BN98" s="187">
        <f t="shared" si="438"/>
        <v>562.93000000000029</v>
      </c>
      <c r="BO98" s="184">
        <v>1763</v>
      </c>
      <c r="BP98" s="185">
        <f t="shared" ref="BP98:BP105" si="500">BO98-BI98</f>
        <v>829</v>
      </c>
      <c r="BQ98" s="186">
        <v>5.04</v>
      </c>
      <c r="BR98" s="187">
        <f t="shared" ref="BR98:BR105" si="501">BQ98*BP98</f>
        <v>4178.16</v>
      </c>
      <c r="BS98" s="188"/>
      <c r="BT98" s="187">
        <f t="shared" ref="BT98:BT105" si="502">BS98-BR98+BN98</f>
        <v>-3615.2299999999996</v>
      </c>
      <c r="BU98" s="184">
        <v>2479</v>
      </c>
      <c r="BV98" s="185">
        <f t="shared" ref="BV98:BV105" si="503">BU98-BO98</f>
        <v>716</v>
      </c>
      <c r="BW98" s="186">
        <v>5.04</v>
      </c>
      <c r="BX98" s="187">
        <f t="shared" ref="BX98:BX105" si="504">BW98*BV98</f>
        <v>3608.64</v>
      </c>
      <c r="BY98" s="188">
        <v>4000</v>
      </c>
      <c r="BZ98" s="187">
        <f t="shared" ref="BZ98:BZ105" si="505">BY98-BX98+BT98</f>
        <v>-3223.8699999999994</v>
      </c>
      <c r="CA98" s="184">
        <v>3307</v>
      </c>
      <c r="CB98" s="185">
        <f t="shared" ref="CB98:CB105" si="506">CA98-BU98</f>
        <v>828</v>
      </c>
      <c r="CC98" s="186">
        <v>5.04</v>
      </c>
      <c r="CD98" s="187">
        <f t="shared" ref="CD98:CD105" si="507">CC98*CB98</f>
        <v>4173.12</v>
      </c>
      <c r="CE98" s="188">
        <v>10000</v>
      </c>
      <c r="CF98" s="187">
        <f t="shared" ref="CF98:CF105" si="508">CE98-CD98+BZ98</f>
        <v>2603.0100000000007</v>
      </c>
      <c r="CG98" s="184">
        <v>3785</v>
      </c>
      <c r="CH98" s="185">
        <f>CG98-CA98</f>
        <v>478</v>
      </c>
      <c r="CI98" s="186">
        <v>5.04</v>
      </c>
      <c r="CJ98" s="187">
        <f>CI98*CH98</f>
        <v>2409.12</v>
      </c>
      <c r="CK98" s="188"/>
      <c r="CL98" s="187">
        <f>CK98-CJ98+CF98</f>
        <v>193.89000000000078</v>
      </c>
      <c r="CM98" s="184">
        <v>3924</v>
      </c>
      <c r="CN98" s="185">
        <f t="shared" si="451"/>
        <v>139</v>
      </c>
      <c r="CO98" s="186">
        <v>5.04</v>
      </c>
      <c r="CP98" s="187">
        <f t="shared" si="452"/>
        <v>700.56000000000006</v>
      </c>
      <c r="CQ98" s="188"/>
      <c r="CR98" s="187">
        <f>CQ98-CP98+CL98</f>
        <v>-506.66999999999928</v>
      </c>
      <c r="CS98" s="184">
        <v>3970</v>
      </c>
      <c r="CT98" s="185">
        <f t="shared" si="454"/>
        <v>46</v>
      </c>
      <c r="CU98" s="186">
        <v>5.04</v>
      </c>
      <c r="CV98" s="187">
        <f t="shared" si="455"/>
        <v>231.84</v>
      </c>
      <c r="CW98" s="188">
        <v>2000</v>
      </c>
      <c r="CX98" s="187">
        <f>CW98-CV98+CR98</f>
        <v>1261.4900000000007</v>
      </c>
      <c r="CY98" s="184">
        <v>4038</v>
      </c>
      <c r="CZ98" s="185">
        <f t="shared" si="457"/>
        <v>68</v>
      </c>
      <c r="DA98" s="186">
        <v>5.04</v>
      </c>
      <c r="DB98" s="187">
        <f t="shared" si="458"/>
        <v>342.72</v>
      </c>
      <c r="DC98" s="188"/>
      <c r="DD98" s="187">
        <f>DC98-DB98+CX98</f>
        <v>918.77000000000066</v>
      </c>
      <c r="DE98" s="184">
        <v>4097</v>
      </c>
      <c r="DF98" s="185">
        <f t="shared" si="460"/>
        <v>59</v>
      </c>
      <c r="DG98" s="186">
        <v>5.29</v>
      </c>
      <c r="DH98" s="187">
        <f t="shared" si="461"/>
        <v>312.11</v>
      </c>
      <c r="DI98" s="188"/>
      <c r="DJ98" s="187">
        <f>DI98-DH98+DD98</f>
        <v>606.66000000000065</v>
      </c>
      <c r="DK98" s="184">
        <v>4184</v>
      </c>
      <c r="DL98" s="185">
        <f t="shared" si="463"/>
        <v>87</v>
      </c>
      <c r="DM98" s="186">
        <v>5.29</v>
      </c>
      <c r="DN98" s="187">
        <f t="shared" si="464"/>
        <v>460.23</v>
      </c>
      <c r="DO98" s="188"/>
      <c r="DP98" s="187">
        <f>DO98-DN98+DJ98</f>
        <v>146.43000000000063</v>
      </c>
      <c r="DQ98" s="184">
        <v>4263</v>
      </c>
      <c r="DR98" s="185">
        <f t="shared" si="466"/>
        <v>79</v>
      </c>
      <c r="DS98" s="186">
        <v>5.29</v>
      </c>
      <c r="DT98" s="187">
        <f t="shared" si="467"/>
        <v>417.91</v>
      </c>
      <c r="DU98" s="188"/>
      <c r="DV98" s="187">
        <f>DU98-DT98+DP98</f>
        <v>-271.47999999999939</v>
      </c>
      <c r="DW98" s="184">
        <v>4353</v>
      </c>
      <c r="DX98" s="185">
        <f t="shared" si="469"/>
        <v>90</v>
      </c>
      <c r="DY98" s="186">
        <v>5.29</v>
      </c>
      <c r="DZ98" s="187">
        <f>DY98*DX98</f>
        <v>476.1</v>
      </c>
      <c r="EA98" s="188"/>
      <c r="EB98" s="187">
        <f>EA98-DZ98+DV98</f>
        <v>-747.57999999999947</v>
      </c>
      <c r="EC98" s="184">
        <v>4719</v>
      </c>
      <c r="ED98" s="185">
        <f t="shared" si="471"/>
        <v>366</v>
      </c>
      <c r="EE98" s="186">
        <v>5.29</v>
      </c>
      <c r="EF98" s="187">
        <f>EE98*ED98</f>
        <v>1936.14</v>
      </c>
      <c r="EG98" s="188"/>
      <c r="EH98" s="187">
        <f>EG98-EF98+EB98</f>
        <v>-2683.7199999999993</v>
      </c>
      <c r="EI98" s="184">
        <v>5561</v>
      </c>
      <c r="EJ98" s="185">
        <f t="shared" ref="EJ98:EJ105" si="509">EI98-EC98</f>
        <v>842</v>
      </c>
      <c r="EK98" s="186">
        <v>5.29</v>
      </c>
      <c r="EL98" s="187">
        <f>EK98*EJ98</f>
        <v>4454.18</v>
      </c>
      <c r="EM98" s="188">
        <v>4400</v>
      </c>
      <c r="EN98" s="187">
        <f>EM98-EL98+EH98</f>
        <v>-2737.8999999999996</v>
      </c>
      <c r="EO98" s="184">
        <v>6342</v>
      </c>
      <c r="EP98" s="185">
        <f t="shared" ref="EP98:EP105" si="510">EO98-EI98</f>
        <v>781</v>
      </c>
      <c r="EQ98" s="186">
        <v>5.38</v>
      </c>
      <c r="ER98" s="187">
        <f>EQ98*EP98</f>
        <v>4201.78</v>
      </c>
      <c r="ES98" s="188"/>
      <c r="ET98" s="187">
        <f>ES98-ER98+EN98</f>
        <v>-6939.6799999999994</v>
      </c>
      <c r="EU98" s="184">
        <v>7194</v>
      </c>
      <c r="EV98" s="185">
        <f t="shared" ref="EV98:EV105" si="511">EU98-EO98</f>
        <v>852</v>
      </c>
      <c r="EW98" s="186">
        <v>5.38</v>
      </c>
      <c r="EX98" s="187">
        <f>EW98*EV98</f>
        <v>4583.76</v>
      </c>
      <c r="EY98" s="188">
        <v>5500</v>
      </c>
      <c r="EZ98" s="187">
        <f>EY98-EX98+ET98</f>
        <v>-6023.44</v>
      </c>
      <c r="FA98" s="184">
        <v>7688</v>
      </c>
      <c r="FB98" s="185">
        <f t="shared" ref="FB98:FB105" si="512">FA98-EU98</f>
        <v>494</v>
      </c>
      <c r="FC98" s="186">
        <v>5.38</v>
      </c>
      <c r="FD98" s="187">
        <f>FC98*FB98</f>
        <v>2657.72</v>
      </c>
      <c r="FE98" s="188"/>
      <c r="FF98" s="187">
        <f>FE98-FD98+EZ98</f>
        <v>-8681.16</v>
      </c>
      <c r="FG98" s="184">
        <v>8038</v>
      </c>
      <c r="FH98" s="185">
        <f t="shared" ref="FH98:FH105" si="513">FG98-FA98</f>
        <v>350</v>
      </c>
      <c r="FI98" s="186">
        <v>5.38</v>
      </c>
      <c r="FJ98" s="187">
        <f>FI98*FH98</f>
        <v>1883</v>
      </c>
      <c r="FK98" s="188">
        <v>10000</v>
      </c>
      <c r="FL98" s="187">
        <f>FK98-FJ98+FF98</f>
        <v>-564.15999999999985</v>
      </c>
      <c r="FM98" s="184">
        <v>8226</v>
      </c>
      <c r="FN98" s="185">
        <f t="shared" ref="FN98:FN105" si="514">FM98-FG98</f>
        <v>188</v>
      </c>
      <c r="FO98" s="186">
        <v>5.38</v>
      </c>
      <c r="FP98" s="187">
        <f>FO98*FN98</f>
        <v>1011.4399999999999</v>
      </c>
      <c r="FQ98" s="188"/>
      <c r="FR98" s="187">
        <f>FQ98-FP98+FL98</f>
        <v>-1575.6</v>
      </c>
      <c r="FS98" s="184">
        <v>8383</v>
      </c>
      <c r="FT98" s="185">
        <f t="shared" ref="FT98:FT105" si="515">FS98-FM98</f>
        <v>157</v>
      </c>
      <c r="FU98" s="186">
        <v>5.38</v>
      </c>
      <c r="FV98" s="187">
        <f>FU98*FT98</f>
        <v>844.66</v>
      </c>
      <c r="FW98" s="188"/>
      <c r="FX98" s="187">
        <f>FW98-FV98+FR98</f>
        <v>-2420.2599999999998</v>
      </c>
      <c r="FY98" s="184">
        <v>8483</v>
      </c>
      <c r="FZ98" s="185">
        <f t="shared" ref="FZ98:FZ105" si="516">FY98-FS98</f>
        <v>100</v>
      </c>
      <c r="GA98" s="186">
        <v>5.56</v>
      </c>
      <c r="GB98" s="187">
        <f>GA98*FZ98</f>
        <v>556</v>
      </c>
      <c r="GC98" s="188">
        <v>2500</v>
      </c>
      <c r="GD98" s="187">
        <f>GC98-GB98+FX98</f>
        <v>-476.25999999999976</v>
      </c>
      <c r="GE98" s="184">
        <v>8463</v>
      </c>
      <c r="GF98" s="185">
        <f>GE98-FY98</f>
        <v>-20</v>
      </c>
      <c r="GG98" s="186">
        <v>5.56</v>
      </c>
      <c r="GH98" s="187">
        <f>GG98*GF98</f>
        <v>-111.19999999999999</v>
      </c>
      <c r="GI98" s="188"/>
      <c r="GJ98" s="187">
        <f>GI98-GH98+GD98</f>
        <v>-365.05999999999977</v>
      </c>
      <c r="GK98" s="245" t="s">
        <v>177</v>
      </c>
      <c r="GL98" s="246"/>
      <c r="GM98" s="246"/>
      <c r="GN98" s="247"/>
      <c r="GO98" s="188"/>
      <c r="GP98" s="57">
        <f>GO98-GN98+GJ98</f>
        <v>-365.05999999999977</v>
      </c>
      <c r="GQ98" s="245" t="s">
        <v>177</v>
      </c>
      <c r="GR98" s="246"/>
      <c r="GS98" s="246"/>
      <c r="GT98" s="247"/>
      <c r="GU98" s="188">
        <v>365.06</v>
      </c>
      <c r="GV98" s="187">
        <f>GU98-GT98+GP98</f>
        <v>0</v>
      </c>
      <c r="GW98" s="225"/>
    </row>
    <row r="99" spans="1:205" s="107" customFormat="1" ht="15.75" customHeight="1" x14ac:dyDescent="0.25">
      <c r="A99" s="204" t="s">
        <v>45</v>
      </c>
      <c r="B99" s="183">
        <v>15</v>
      </c>
      <c r="C99" s="190">
        <v>-384.8</v>
      </c>
      <c r="D99" s="191"/>
      <c r="E99" s="191">
        <v>0</v>
      </c>
      <c r="F99" s="191">
        <v>1</v>
      </c>
      <c r="G99" s="191">
        <v>1</v>
      </c>
      <c r="H99" s="191">
        <v>1</v>
      </c>
      <c r="I99" s="191">
        <v>183</v>
      </c>
      <c r="J99" s="191">
        <v>183</v>
      </c>
      <c r="K99" s="191">
        <v>2</v>
      </c>
      <c r="L99" s="191">
        <v>2</v>
      </c>
      <c r="M99" s="191">
        <v>2</v>
      </c>
      <c r="N99" s="191">
        <v>2</v>
      </c>
      <c r="O99" s="191">
        <v>2</v>
      </c>
      <c r="P99" s="191"/>
      <c r="Q99" s="191">
        <v>3</v>
      </c>
      <c r="R99" s="191">
        <v>3</v>
      </c>
      <c r="S99" s="191">
        <v>3</v>
      </c>
      <c r="T99" s="191">
        <v>3</v>
      </c>
      <c r="U99" s="191">
        <v>3</v>
      </c>
      <c r="V99" s="191">
        <v>3</v>
      </c>
      <c r="W99" s="191">
        <v>3</v>
      </c>
      <c r="X99" s="191">
        <v>80</v>
      </c>
      <c r="Y99" s="191">
        <v>114</v>
      </c>
      <c r="Z99" s="183">
        <f t="shared" si="418"/>
        <v>34</v>
      </c>
      <c r="AA99" s="192">
        <v>4.8099999999999996</v>
      </c>
      <c r="AB99" s="193">
        <f t="shared" si="419"/>
        <v>163.54</v>
      </c>
      <c r="AC99" s="193"/>
      <c r="AD99" s="190">
        <f t="shared" si="420"/>
        <v>-548.34</v>
      </c>
      <c r="AE99" s="194">
        <v>153</v>
      </c>
      <c r="AF99" s="195">
        <f t="shared" si="484"/>
        <v>39</v>
      </c>
      <c r="AG99" s="186">
        <v>4.8099999999999996</v>
      </c>
      <c r="AH99" s="187">
        <f t="shared" si="485"/>
        <v>187.58999999999997</v>
      </c>
      <c r="AI99" s="188"/>
      <c r="AJ99" s="187">
        <f t="shared" si="486"/>
        <v>-735.93000000000006</v>
      </c>
      <c r="AK99" s="194">
        <v>154</v>
      </c>
      <c r="AL99" s="195">
        <f t="shared" si="487"/>
        <v>1</v>
      </c>
      <c r="AM99" s="186">
        <v>5.04</v>
      </c>
      <c r="AN99" s="187">
        <f t="shared" si="488"/>
        <v>5.04</v>
      </c>
      <c r="AO99" s="188">
        <v>400</v>
      </c>
      <c r="AP99" s="187">
        <f t="shared" si="489"/>
        <v>-340.97000000000008</v>
      </c>
      <c r="AQ99" s="194">
        <v>176.47</v>
      </c>
      <c r="AR99" s="195">
        <f t="shared" si="490"/>
        <v>22.47</v>
      </c>
      <c r="AS99" s="186">
        <v>5.04</v>
      </c>
      <c r="AT99" s="187">
        <f t="shared" si="491"/>
        <v>113.24879999999999</v>
      </c>
      <c r="AU99" s="188"/>
      <c r="AV99" s="187">
        <f t="shared" si="492"/>
        <v>-454.2188000000001</v>
      </c>
      <c r="AW99" s="194">
        <v>193</v>
      </c>
      <c r="AX99" s="195">
        <f t="shared" si="493"/>
        <v>16.53</v>
      </c>
      <c r="AY99" s="186">
        <v>5.04</v>
      </c>
      <c r="AZ99" s="187">
        <f t="shared" si="494"/>
        <v>83.311199999999999</v>
      </c>
      <c r="BA99" s="188"/>
      <c r="BB99" s="196">
        <f t="shared" si="495"/>
        <v>-537.53000000000009</v>
      </c>
      <c r="BC99" s="184">
        <v>588</v>
      </c>
      <c r="BD99" s="185">
        <f t="shared" si="496"/>
        <v>395</v>
      </c>
      <c r="BE99" s="186">
        <v>5.04</v>
      </c>
      <c r="BF99" s="187">
        <f t="shared" si="497"/>
        <v>1990.8</v>
      </c>
      <c r="BG99" s="188"/>
      <c r="BH99" s="196">
        <f t="shared" si="435"/>
        <v>-2528.33</v>
      </c>
      <c r="BI99" s="184">
        <v>1031</v>
      </c>
      <c r="BJ99" s="185">
        <f t="shared" si="498"/>
        <v>443</v>
      </c>
      <c r="BK99" s="186">
        <v>5.04</v>
      </c>
      <c r="BL99" s="187">
        <f t="shared" si="499"/>
        <v>2232.7199999999998</v>
      </c>
      <c r="BM99" s="188"/>
      <c r="BN99" s="187">
        <f t="shared" si="438"/>
        <v>-4761.0499999999993</v>
      </c>
      <c r="BO99" s="184">
        <v>1143</v>
      </c>
      <c r="BP99" s="185">
        <f t="shared" si="500"/>
        <v>112</v>
      </c>
      <c r="BQ99" s="186">
        <v>5.04</v>
      </c>
      <c r="BR99" s="187">
        <f t="shared" si="501"/>
        <v>564.48</v>
      </c>
      <c r="BS99" s="188">
        <v>2550</v>
      </c>
      <c r="BT99" s="187">
        <f t="shared" si="502"/>
        <v>-2775.5299999999993</v>
      </c>
      <c r="BU99" s="184">
        <v>1366</v>
      </c>
      <c r="BV99" s="185">
        <f t="shared" si="503"/>
        <v>223</v>
      </c>
      <c r="BW99" s="186">
        <v>5.04</v>
      </c>
      <c r="BX99" s="187">
        <f t="shared" si="504"/>
        <v>1123.92</v>
      </c>
      <c r="BY99" s="188"/>
      <c r="BZ99" s="187">
        <f t="shared" si="505"/>
        <v>-3899.4499999999994</v>
      </c>
      <c r="CA99" s="184">
        <v>3553</v>
      </c>
      <c r="CB99" s="185">
        <f t="shared" si="506"/>
        <v>2187</v>
      </c>
      <c r="CC99" s="186">
        <v>5.04</v>
      </c>
      <c r="CD99" s="187">
        <f t="shared" si="507"/>
        <v>11022.48</v>
      </c>
      <c r="CE99" s="188">
        <v>3900</v>
      </c>
      <c r="CF99" s="187">
        <f t="shared" si="508"/>
        <v>-11021.929999999998</v>
      </c>
      <c r="CG99" s="184">
        <v>5189</v>
      </c>
      <c r="CH99" s="185">
        <f t="shared" si="448"/>
        <v>1636</v>
      </c>
      <c r="CI99" s="186">
        <v>5.04</v>
      </c>
      <c r="CJ99" s="187">
        <f t="shared" si="449"/>
        <v>8245.44</v>
      </c>
      <c r="CK99" s="188">
        <v>11050</v>
      </c>
      <c r="CL99" s="187">
        <f t="shared" si="450"/>
        <v>-8217.369999999999</v>
      </c>
      <c r="CM99" s="184">
        <v>6059</v>
      </c>
      <c r="CN99" s="185">
        <f t="shared" si="451"/>
        <v>870</v>
      </c>
      <c r="CO99" s="186">
        <v>5.04</v>
      </c>
      <c r="CP99" s="187">
        <f t="shared" si="452"/>
        <v>4384.8</v>
      </c>
      <c r="CQ99" s="188"/>
      <c r="CR99" s="187">
        <f t="shared" si="453"/>
        <v>-12602.169999999998</v>
      </c>
      <c r="CS99" s="184">
        <v>6079</v>
      </c>
      <c r="CT99" s="185">
        <f t="shared" si="454"/>
        <v>20</v>
      </c>
      <c r="CU99" s="186">
        <v>5.04</v>
      </c>
      <c r="CV99" s="187">
        <f t="shared" si="455"/>
        <v>100.8</v>
      </c>
      <c r="CW99" s="188">
        <v>12602.17</v>
      </c>
      <c r="CX99" s="187">
        <f t="shared" si="456"/>
        <v>-100.79999999999745</v>
      </c>
      <c r="CY99" s="184">
        <v>6120</v>
      </c>
      <c r="CZ99" s="185">
        <f t="shared" si="457"/>
        <v>41</v>
      </c>
      <c r="DA99" s="186">
        <v>5.04</v>
      </c>
      <c r="DB99" s="187">
        <f t="shared" si="458"/>
        <v>206.64000000000001</v>
      </c>
      <c r="DC99" s="188"/>
      <c r="DD99" s="187">
        <f t="shared" si="459"/>
        <v>-307.43999999999744</v>
      </c>
      <c r="DE99" s="184">
        <v>6126</v>
      </c>
      <c r="DF99" s="185">
        <f t="shared" si="460"/>
        <v>6</v>
      </c>
      <c r="DG99" s="186">
        <v>5.29</v>
      </c>
      <c r="DH99" s="187">
        <f t="shared" si="461"/>
        <v>31.740000000000002</v>
      </c>
      <c r="DI99" s="188"/>
      <c r="DJ99" s="187">
        <f t="shared" si="462"/>
        <v>-339.17999999999745</v>
      </c>
      <c r="DK99" s="184">
        <v>6142</v>
      </c>
      <c r="DL99" s="185">
        <f t="shared" si="463"/>
        <v>16</v>
      </c>
      <c r="DM99" s="186">
        <v>5.29</v>
      </c>
      <c r="DN99" s="187">
        <f t="shared" si="464"/>
        <v>84.64</v>
      </c>
      <c r="DO99" s="188">
        <v>225</v>
      </c>
      <c r="DP99" s="187">
        <f t="shared" si="465"/>
        <v>-198.81999999999744</v>
      </c>
      <c r="DQ99" s="184">
        <v>6242</v>
      </c>
      <c r="DR99" s="185">
        <f t="shared" si="466"/>
        <v>100</v>
      </c>
      <c r="DS99" s="186">
        <v>5.29</v>
      </c>
      <c r="DT99" s="187">
        <f t="shared" si="467"/>
        <v>529</v>
      </c>
      <c r="DU99" s="188">
        <v>310</v>
      </c>
      <c r="DV99" s="187">
        <f t="shared" si="468"/>
        <v>-417.81999999999744</v>
      </c>
      <c r="DW99" s="184">
        <v>6633</v>
      </c>
      <c r="DX99" s="185">
        <f t="shared" si="469"/>
        <v>391</v>
      </c>
      <c r="DY99" s="186">
        <v>5.29</v>
      </c>
      <c r="DZ99" s="187">
        <f>DY99*DX99</f>
        <v>2068.39</v>
      </c>
      <c r="EA99" s="188"/>
      <c r="EB99" s="187">
        <f t="shared" si="470"/>
        <v>-2486.2099999999973</v>
      </c>
      <c r="EC99" s="184">
        <v>7349</v>
      </c>
      <c r="ED99" s="185">
        <f t="shared" si="471"/>
        <v>716</v>
      </c>
      <c r="EE99" s="186">
        <v>5.29</v>
      </c>
      <c r="EF99" s="187">
        <f>EE99*ED99</f>
        <v>3787.64</v>
      </c>
      <c r="EG99" s="188"/>
      <c r="EH99" s="187">
        <f t="shared" si="472"/>
        <v>-6273.8499999999967</v>
      </c>
      <c r="EI99" s="184">
        <v>9071</v>
      </c>
      <c r="EJ99" s="185">
        <f t="shared" si="509"/>
        <v>1722</v>
      </c>
      <c r="EK99" s="186">
        <v>5.29</v>
      </c>
      <c r="EL99" s="187">
        <f>EK99*EJ99</f>
        <v>9109.3799999999992</v>
      </c>
      <c r="EM99" s="188">
        <v>6287</v>
      </c>
      <c r="EN99" s="187">
        <f t="shared" si="473"/>
        <v>-9096.2299999999959</v>
      </c>
      <c r="EO99" s="184">
        <v>11744</v>
      </c>
      <c r="EP99" s="185">
        <f t="shared" si="510"/>
        <v>2673</v>
      </c>
      <c r="EQ99" s="186">
        <v>5.38</v>
      </c>
      <c r="ER99" s="187">
        <f>EQ99*EP99</f>
        <v>14380.74</v>
      </c>
      <c r="ES99" s="188">
        <v>9200</v>
      </c>
      <c r="ET99" s="187">
        <f t="shared" si="474"/>
        <v>-14276.969999999996</v>
      </c>
      <c r="EU99" s="184">
        <v>12107</v>
      </c>
      <c r="EV99" s="185">
        <f t="shared" si="511"/>
        <v>363</v>
      </c>
      <c r="EW99" s="186">
        <v>5.38</v>
      </c>
      <c r="EX99" s="187">
        <f>EW99*EV99</f>
        <v>1952.94</v>
      </c>
      <c r="EY99" s="188">
        <v>14300</v>
      </c>
      <c r="EZ99" s="187">
        <f t="shared" si="475"/>
        <v>-1929.9099999999962</v>
      </c>
      <c r="FA99" s="184">
        <v>12738</v>
      </c>
      <c r="FB99" s="185">
        <f t="shared" si="512"/>
        <v>631</v>
      </c>
      <c r="FC99" s="186">
        <v>5.38</v>
      </c>
      <c r="FD99" s="187">
        <f>FC99*FB99</f>
        <v>3394.7799999999997</v>
      </c>
      <c r="FE99" s="188"/>
      <c r="FF99" s="187">
        <f t="shared" si="476"/>
        <v>-5324.689999999996</v>
      </c>
      <c r="FG99" s="184">
        <v>13354</v>
      </c>
      <c r="FH99" s="185">
        <f t="shared" si="513"/>
        <v>616</v>
      </c>
      <c r="FI99" s="186">
        <v>5.38</v>
      </c>
      <c r="FJ99" s="187">
        <f>FI99*FH99</f>
        <v>3314.08</v>
      </c>
      <c r="FK99" s="188">
        <v>5400</v>
      </c>
      <c r="FL99" s="187">
        <f t="shared" si="477"/>
        <v>-3238.7699999999959</v>
      </c>
      <c r="FM99" s="184">
        <v>13577</v>
      </c>
      <c r="FN99" s="185">
        <f t="shared" si="514"/>
        <v>223</v>
      </c>
      <c r="FO99" s="186">
        <v>5.38</v>
      </c>
      <c r="FP99" s="187">
        <f>FO99*FN99</f>
        <v>1199.74</v>
      </c>
      <c r="FQ99" s="188"/>
      <c r="FR99" s="187">
        <f t="shared" si="478"/>
        <v>-4438.5099999999957</v>
      </c>
      <c r="FS99" s="184">
        <v>13706</v>
      </c>
      <c r="FT99" s="185">
        <f t="shared" si="515"/>
        <v>129</v>
      </c>
      <c r="FU99" s="186">
        <v>5.38</v>
      </c>
      <c r="FV99" s="187">
        <f>FU99*FT99</f>
        <v>694.02</v>
      </c>
      <c r="FW99" s="188">
        <v>3350</v>
      </c>
      <c r="FX99" s="187">
        <f t="shared" si="479"/>
        <v>-1782.5299999999957</v>
      </c>
      <c r="FY99" s="184">
        <v>13651</v>
      </c>
      <c r="FZ99" s="185">
        <f t="shared" si="516"/>
        <v>-55</v>
      </c>
      <c r="GA99" s="186">
        <v>5.56</v>
      </c>
      <c r="GB99" s="187">
        <f>GA99*FZ99</f>
        <v>-305.79999999999995</v>
      </c>
      <c r="GC99" s="188">
        <v>1900</v>
      </c>
      <c r="GD99" s="187">
        <f t="shared" si="480"/>
        <v>423.27000000000453</v>
      </c>
      <c r="GE99" s="245" t="s">
        <v>177</v>
      </c>
      <c r="GF99" s="246"/>
      <c r="GG99" s="246"/>
      <c r="GH99" s="247"/>
      <c r="GI99" s="188"/>
      <c r="GJ99" s="187">
        <f t="shared" si="481"/>
        <v>423.27000000000453</v>
      </c>
      <c r="GK99" s="245" t="s">
        <v>177</v>
      </c>
      <c r="GL99" s="246"/>
      <c r="GM99" s="246"/>
      <c r="GN99" s="247"/>
      <c r="GO99" s="188">
        <v>-423.27</v>
      </c>
      <c r="GP99" s="187">
        <f t="shared" si="482"/>
        <v>4.5474735088646412E-12</v>
      </c>
      <c r="GQ99" s="245" t="s">
        <v>177</v>
      </c>
      <c r="GR99" s="246"/>
      <c r="GS99" s="246"/>
      <c r="GT99" s="247"/>
      <c r="GU99" s="188"/>
      <c r="GV99" s="187">
        <f t="shared" ref="GV99:GV108" si="517">GU99-GT99+GP99</f>
        <v>4.5474735088646412E-12</v>
      </c>
    </row>
    <row r="100" spans="1:205" ht="15.6" customHeight="1" x14ac:dyDescent="0.25">
      <c r="A100" s="204" t="s">
        <v>49</v>
      </c>
      <c r="B100" s="183">
        <v>21</v>
      </c>
      <c r="C100" s="190">
        <v>402.75</v>
      </c>
      <c r="D100" s="191">
        <v>5</v>
      </c>
      <c r="E100" s="191">
        <v>70</v>
      </c>
      <c r="F100" s="191">
        <v>80</v>
      </c>
      <c r="G100" s="191">
        <v>83</v>
      </c>
      <c r="H100" s="191">
        <v>83</v>
      </c>
      <c r="I100" s="191">
        <v>84</v>
      </c>
      <c r="J100" s="191">
        <v>84</v>
      </c>
      <c r="K100" s="191">
        <v>84</v>
      </c>
      <c r="L100" s="191">
        <v>139</v>
      </c>
      <c r="M100" s="191">
        <v>260</v>
      </c>
      <c r="N100" s="191">
        <v>323</v>
      </c>
      <c r="O100" s="191">
        <v>356</v>
      </c>
      <c r="P100" s="191">
        <v>478</v>
      </c>
      <c r="Q100" s="191">
        <v>510</v>
      </c>
      <c r="R100" s="191">
        <v>602</v>
      </c>
      <c r="S100" s="191">
        <v>602</v>
      </c>
      <c r="T100" s="191">
        <v>605</v>
      </c>
      <c r="U100" s="191">
        <v>605</v>
      </c>
      <c r="V100" s="191">
        <v>605</v>
      </c>
      <c r="W100" s="191">
        <v>605</v>
      </c>
      <c r="X100" s="191">
        <v>766</v>
      </c>
      <c r="Y100" s="191">
        <v>904</v>
      </c>
      <c r="Z100" s="183">
        <f t="shared" ref="Z100:Z105" si="518">Y100-X100</f>
        <v>138</v>
      </c>
      <c r="AA100" s="192">
        <v>4.8099999999999996</v>
      </c>
      <c r="AB100" s="193">
        <f t="shared" ref="AB100:AB105" si="519">Z100*AA100</f>
        <v>663.78</v>
      </c>
      <c r="AC100" s="193">
        <v>1000</v>
      </c>
      <c r="AD100" s="190">
        <f>C100+AC100-AB100</f>
        <v>738.97</v>
      </c>
      <c r="AE100" s="194">
        <v>1057</v>
      </c>
      <c r="AF100" s="195">
        <f>AE100-Y100</f>
        <v>153</v>
      </c>
      <c r="AG100" s="186">
        <v>4.8099999999999996</v>
      </c>
      <c r="AH100" s="187">
        <f>AG100*AF100</f>
        <v>735.93</v>
      </c>
      <c r="AI100" s="188">
        <v>1000</v>
      </c>
      <c r="AJ100" s="187">
        <f>AI100-AH100+AD100</f>
        <v>1003.0400000000001</v>
      </c>
      <c r="AK100" s="194">
        <v>1156</v>
      </c>
      <c r="AL100" s="195">
        <f>AK100-AE100</f>
        <v>99</v>
      </c>
      <c r="AM100" s="186">
        <v>5.04</v>
      </c>
      <c r="AN100" s="187">
        <f>AM100*AL100</f>
        <v>498.96</v>
      </c>
      <c r="AO100" s="188">
        <v>1000</v>
      </c>
      <c r="AP100" s="187">
        <f>AO100-AN100+AJ100</f>
        <v>1504.0800000000002</v>
      </c>
      <c r="AQ100" s="194">
        <v>1334</v>
      </c>
      <c r="AR100" s="195">
        <f>AQ100-AK100</f>
        <v>178</v>
      </c>
      <c r="AS100" s="186">
        <v>5.04</v>
      </c>
      <c r="AT100" s="187">
        <f>AS100*AR100</f>
        <v>897.12</v>
      </c>
      <c r="AU100" s="188">
        <v>1000</v>
      </c>
      <c r="AV100" s="187">
        <f>AU100-AT100+AP100</f>
        <v>1606.96</v>
      </c>
      <c r="AW100" s="194">
        <v>1472</v>
      </c>
      <c r="AX100" s="195">
        <f>AW100-AQ100</f>
        <v>138</v>
      </c>
      <c r="AY100" s="186">
        <v>5.04</v>
      </c>
      <c r="AZ100" s="187">
        <f>AY100*AX100</f>
        <v>695.52</v>
      </c>
      <c r="BA100" s="188"/>
      <c r="BB100" s="196">
        <f>BA100-AZ100+AV100</f>
        <v>911.44</v>
      </c>
      <c r="BC100" s="184">
        <v>1616</v>
      </c>
      <c r="BD100" s="185">
        <f>BC100-AW100</f>
        <v>144</v>
      </c>
      <c r="BE100" s="186">
        <v>5.04</v>
      </c>
      <c r="BF100" s="187">
        <f>BE100*BD100</f>
        <v>725.76</v>
      </c>
      <c r="BG100" s="188"/>
      <c r="BH100" s="196">
        <f>BG100-BF100+BB100</f>
        <v>185.68000000000006</v>
      </c>
      <c r="BI100" s="184">
        <v>1819</v>
      </c>
      <c r="BJ100" s="185">
        <f>BI100-BC100</f>
        <v>203</v>
      </c>
      <c r="BK100" s="186">
        <v>5.04</v>
      </c>
      <c r="BL100" s="187">
        <f>BK100*BJ100</f>
        <v>1023.12</v>
      </c>
      <c r="BM100" s="188">
        <v>1000</v>
      </c>
      <c r="BN100" s="187">
        <f>BM100-BL100+BH100</f>
        <v>162.56000000000006</v>
      </c>
      <c r="BO100" s="184">
        <v>1830</v>
      </c>
      <c r="BP100" s="185">
        <f>BO100-BI100</f>
        <v>11</v>
      </c>
      <c r="BQ100" s="186">
        <v>5.04</v>
      </c>
      <c r="BR100" s="187">
        <f>BQ100*BP100</f>
        <v>55.44</v>
      </c>
      <c r="BS100" s="188"/>
      <c r="BT100" s="187">
        <f>BS100-BR100+BN100</f>
        <v>107.12000000000006</v>
      </c>
      <c r="BU100" s="184">
        <v>1830</v>
      </c>
      <c r="BV100" s="185">
        <f>BU100-BO100</f>
        <v>0</v>
      </c>
      <c r="BW100" s="186">
        <v>5.04</v>
      </c>
      <c r="BX100" s="187">
        <f>BW100*BV100</f>
        <v>0</v>
      </c>
      <c r="BY100" s="188"/>
      <c r="BZ100" s="187">
        <f>BY100-BX100+BT100</f>
        <v>107.12000000000006</v>
      </c>
      <c r="CA100" s="184">
        <v>1830</v>
      </c>
      <c r="CB100" s="185">
        <f>CA100-BU100</f>
        <v>0</v>
      </c>
      <c r="CC100" s="186">
        <v>5.04</v>
      </c>
      <c r="CD100" s="187">
        <f>CC100*CB100</f>
        <v>0</v>
      </c>
      <c r="CE100" s="188">
        <v>1000</v>
      </c>
      <c r="CF100" s="187">
        <f>CE100-CD100+BZ100</f>
        <v>1107.1200000000001</v>
      </c>
      <c r="CG100" s="184">
        <v>1830</v>
      </c>
      <c r="CH100" s="185">
        <f t="shared" ref="CH100:CH105" si="520">CG100-CA100</f>
        <v>0</v>
      </c>
      <c r="CI100" s="186">
        <v>5.04</v>
      </c>
      <c r="CJ100" s="187">
        <f t="shared" ref="CJ100:CJ105" si="521">CI100*CH100</f>
        <v>0</v>
      </c>
      <c r="CK100" s="188"/>
      <c r="CL100" s="187">
        <f t="shared" ref="CL100:CL105" si="522">CK100-CJ100+CF100</f>
        <v>1107.1200000000001</v>
      </c>
      <c r="CM100" s="184">
        <v>1881</v>
      </c>
      <c r="CN100" s="185">
        <f t="shared" ref="CN100:CN105" si="523">CM100-CG100</f>
        <v>51</v>
      </c>
      <c r="CO100" s="186">
        <v>5.04</v>
      </c>
      <c r="CP100" s="187">
        <f t="shared" ref="CP100:CP105" si="524">CO100*CN100</f>
        <v>257.04000000000002</v>
      </c>
      <c r="CQ100" s="188">
        <v>1000</v>
      </c>
      <c r="CR100" s="187">
        <f t="shared" ref="CR100:CR105" si="525">CQ100-CP100+CL100</f>
        <v>1850.0800000000002</v>
      </c>
      <c r="CS100" s="184">
        <v>2131</v>
      </c>
      <c r="CT100" s="185">
        <f t="shared" ref="CT100:CT105" si="526">CS100-CM100</f>
        <v>250</v>
      </c>
      <c r="CU100" s="186">
        <v>5.04</v>
      </c>
      <c r="CV100" s="187">
        <f t="shared" ref="CV100:CV105" si="527">CU100*CT100</f>
        <v>1260</v>
      </c>
      <c r="CW100" s="188">
        <v>1000</v>
      </c>
      <c r="CX100" s="187">
        <f t="shared" ref="CX100:CX105" si="528">CW100-CV100+CR100</f>
        <v>1590.0800000000002</v>
      </c>
      <c r="CY100" s="184">
        <v>2362</v>
      </c>
      <c r="CZ100" s="185">
        <f t="shared" ref="CZ100:CZ105" si="529">CY100-CS100</f>
        <v>231</v>
      </c>
      <c r="DA100" s="186">
        <v>5.04</v>
      </c>
      <c r="DB100" s="187">
        <f t="shared" ref="DB100:DB105" si="530">DA100*CZ100</f>
        <v>1164.24</v>
      </c>
      <c r="DC100" s="188"/>
      <c r="DD100" s="187">
        <f t="shared" ref="DD100:DD105" si="531">DC100-DB100+CX100</f>
        <v>425.84000000000015</v>
      </c>
      <c r="DE100" s="184">
        <v>2514</v>
      </c>
      <c r="DF100" s="185">
        <f t="shared" ref="DF100:DF105" si="532">DE100-CY100</f>
        <v>152</v>
      </c>
      <c r="DG100" s="186">
        <v>5.29</v>
      </c>
      <c r="DH100" s="187">
        <f t="shared" ref="DH100:DH105" si="533">DG100*DF100</f>
        <v>804.08</v>
      </c>
      <c r="DI100" s="188">
        <v>1000</v>
      </c>
      <c r="DJ100" s="187">
        <f t="shared" ref="DJ100:DJ105" si="534">DI100-DH100+DD100</f>
        <v>621.7600000000001</v>
      </c>
      <c r="DK100" s="184">
        <v>2686</v>
      </c>
      <c r="DL100" s="185">
        <f t="shared" ref="DL100:DL105" si="535">DK100-DE100</f>
        <v>172</v>
      </c>
      <c r="DM100" s="186">
        <v>5.29</v>
      </c>
      <c r="DN100" s="187">
        <f>DM100*DL100</f>
        <v>909.88</v>
      </c>
      <c r="DO100" s="188">
        <v>3000</v>
      </c>
      <c r="DP100" s="187">
        <f t="shared" ref="DP100:DP105" si="536">DO100-DN100+DJ100</f>
        <v>2711.88</v>
      </c>
      <c r="DQ100" s="184">
        <v>2795</v>
      </c>
      <c r="DR100" s="185">
        <f t="shared" ref="DR100:DR105" si="537">DQ100-DK100</f>
        <v>109</v>
      </c>
      <c r="DS100" s="186">
        <v>5.29</v>
      </c>
      <c r="DT100" s="187">
        <f>DS100*DR100</f>
        <v>576.61</v>
      </c>
      <c r="DU100" s="188"/>
      <c r="DV100" s="187">
        <f t="shared" ref="DV100:DV105" si="538">DU100-DT100+DP100</f>
        <v>2135.27</v>
      </c>
      <c r="DW100" s="184">
        <v>3294</v>
      </c>
      <c r="DX100" s="185">
        <f t="shared" ref="DX100:DX105" si="539">DW100-DQ100</f>
        <v>499</v>
      </c>
      <c r="DY100" s="186">
        <v>5.29</v>
      </c>
      <c r="DZ100" s="187">
        <f>DY100*DX100</f>
        <v>2639.71</v>
      </c>
      <c r="EA100" s="188">
        <v>1000</v>
      </c>
      <c r="EB100" s="187">
        <f t="shared" ref="EB100:EB105" si="540">EA100-DZ100+DV100</f>
        <v>495.55999999999995</v>
      </c>
      <c r="EC100" s="184">
        <v>4481</v>
      </c>
      <c r="ED100" s="185">
        <f t="shared" ref="ED100:ED105" si="541">EC100-DW100</f>
        <v>1187</v>
      </c>
      <c r="EE100" s="186">
        <v>5.29</v>
      </c>
      <c r="EF100" s="187">
        <f>EE100*ED100</f>
        <v>6279.2300000000005</v>
      </c>
      <c r="EG100" s="188">
        <v>7000</v>
      </c>
      <c r="EH100" s="187">
        <f t="shared" ref="EH100:EH105" si="542">EG100-EF100+EB100</f>
        <v>1216.3299999999995</v>
      </c>
      <c r="EI100" s="184">
        <v>1868</v>
      </c>
      <c r="EJ100" s="185">
        <f>EI100-EC100+4581</f>
        <v>1968</v>
      </c>
      <c r="EK100" s="186">
        <v>5.29</v>
      </c>
      <c r="EL100" s="187">
        <f>EK100*EJ100</f>
        <v>10410.719999999999</v>
      </c>
      <c r="EM100" s="188">
        <v>9000</v>
      </c>
      <c r="EN100" s="187">
        <f t="shared" ref="EN100:EN105" si="543">EM100-EL100+EH100</f>
        <v>-194.38999999999987</v>
      </c>
      <c r="EO100" s="184">
        <v>3988</v>
      </c>
      <c r="EP100" s="185">
        <f>EO100-EI100</f>
        <v>2120</v>
      </c>
      <c r="EQ100" s="186">
        <v>5.38</v>
      </c>
      <c r="ER100" s="187">
        <f>EQ100*EP100</f>
        <v>11405.6</v>
      </c>
      <c r="ES100" s="188">
        <v>13000</v>
      </c>
      <c r="ET100" s="187">
        <f t="shared" ref="ET100:ET105" si="544">ES100-ER100+EN100</f>
        <v>1400.0099999999998</v>
      </c>
      <c r="EU100" s="184">
        <v>5910</v>
      </c>
      <c r="EV100" s="185">
        <f>EU100-EO100</f>
        <v>1922</v>
      </c>
      <c r="EW100" s="186">
        <v>5.38</v>
      </c>
      <c r="EX100" s="187">
        <f>EW100*EV100</f>
        <v>10340.36</v>
      </c>
      <c r="EY100" s="188">
        <v>6000</v>
      </c>
      <c r="EZ100" s="187">
        <f t="shared" ref="EZ100:EZ105" si="545">EY100-EX100+ET100</f>
        <v>-2940.3500000000008</v>
      </c>
      <c r="FA100" s="184">
        <v>6984</v>
      </c>
      <c r="FB100" s="185">
        <f>FA100-EU100</f>
        <v>1074</v>
      </c>
      <c r="FC100" s="186">
        <v>5.38</v>
      </c>
      <c r="FD100" s="187">
        <f>FC100*FB100</f>
        <v>5778.12</v>
      </c>
      <c r="FE100" s="188">
        <v>7000</v>
      </c>
      <c r="FF100" s="187">
        <f t="shared" ref="FF100:FF105" si="546">FE100-FD100+EZ100</f>
        <v>-1718.4700000000007</v>
      </c>
      <c r="FG100" s="184">
        <v>7612</v>
      </c>
      <c r="FH100" s="185">
        <f>FG100-FA100</f>
        <v>628</v>
      </c>
      <c r="FI100" s="186">
        <v>5.38</v>
      </c>
      <c r="FJ100" s="187">
        <f>FI100*FH100</f>
        <v>3378.64</v>
      </c>
      <c r="FK100" s="188"/>
      <c r="FL100" s="187">
        <f t="shared" ref="FL100:FL105" si="547">FK100-FJ100+FF100</f>
        <v>-5097.1100000000006</v>
      </c>
      <c r="FM100" s="184">
        <v>8292</v>
      </c>
      <c r="FN100" s="185">
        <f>FM100-FG100</f>
        <v>680</v>
      </c>
      <c r="FO100" s="186">
        <v>5.38</v>
      </c>
      <c r="FP100" s="187">
        <f>FO100*FN100</f>
        <v>3658.4</v>
      </c>
      <c r="FQ100" s="188">
        <v>9000</v>
      </c>
      <c r="FR100" s="187">
        <f t="shared" ref="FR100:FR105" si="548">FQ100-FP100+FL100</f>
        <v>244.48999999999978</v>
      </c>
      <c r="FS100" s="184">
        <v>8503</v>
      </c>
      <c r="FT100" s="185">
        <f>FS100-FM100</f>
        <v>211</v>
      </c>
      <c r="FU100" s="186">
        <v>5.38</v>
      </c>
      <c r="FV100" s="187">
        <f>FU100*FT100</f>
        <v>1135.18</v>
      </c>
      <c r="FW100" s="188"/>
      <c r="FX100" s="187">
        <f t="shared" ref="FX100:FX105" si="549">FW100-FV100+FR100</f>
        <v>-890.69000000000028</v>
      </c>
      <c r="FY100" s="184">
        <v>8691</v>
      </c>
      <c r="FZ100" s="185">
        <f>FY100-FS100</f>
        <v>188</v>
      </c>
      <c r="GA100" s="186">
        <v>5.56</v>
      </c>
      <c r="GB100" s="187">
        <f>GA100*FZ100</f>
        <v>1045.28</v>
      </c>
      <c r="GC100" s="188">
        <v>892.8</v>
      </c>
      <c r="GD100" s="187">
        <f t="shared" ref="GD100:GD105" si="550">GC100-GB100+FX100</f>
        <v>-1043.1700000000003</v>
      </c>
      <c r="GE100" s="184">
        <v>8978</v>
      </c>
      <c r="GF100" s="185">
        <f t="shared" ref="GF100:GF105" si="551">GE100-FY100</f>
        <v>287</v>
      </c>
      <c r="GG100" s="186">
        <v>5.56</v>
      </c>
      <c r="GH100" s="187">
        <f>GG100*GF100</f>
        <v>1595.7199999999998</v>
      </c>
      <c r="GI100" s="188">
        <v>1043.17</v>
      </c>
      <c r="GJ100" s="187">
        <f t="shared" ref="GJ100:GJ105" si="552">GI100-GH100+GD100</f>
        <v>-1595.72</v>
      </c>
      <c r="GK100" s="184">
        <v>9231</v>
      </c>
      <c r="GL100" s="185">
        <f t="shared" ref="GL100:GL105" si="553">GK100-GE100</f>
        <v>253</v>
      </c>
      <c r="GM100" s="186">
        <v>5.56</v>
      </c>
      <c r="GN100" s="187">
        <f>GM100*GL100</f>
        <v>1406.6799999999998</v>
      </c>
      <c r="GO100" s="188">
        <v>2274.04</v>
      </c>
      <c r="GP100" s="187">
        <f t="shared" ref="GP100:GP105" si="554">GO100-GN100+GJ100</f>
        <v>-728.3599999999999</v>
      </c>
      <c r="GQ100" s="184">
        <v>8743</v>
      </c>
      <c r="GR100" s="185">
        <f t="shared" ref="GR100:GR105" si="555">GQ100-GK100</f>
        <v>-488</v>
      </c>
      <c r="GS100" s="186">
        <v>5.56</v>
      </c>
      <c r="GT100" s="187">
        <f>GS100*GR100</f>
        <v>-2713.2799999999997</v>
      </c>
      <c r="GU100" s="188">
        <f>1445.6-3430.52</f>
        <v>-1984.92</v>
      </c>
      <c r="GV100" s="187">
        <f>GU100-GT100+GP100</f>
        <v>0</v>
      </c>
    </row>
    <row r="101" spans="1:205" ht="15.6" customHeight="1" x14ac:dyDescent="0.25">
      <c r="A101" s="204" t="s">
        <v>50</v>
      </c>
      <c r="B101" s="181">
        <v>22</v>
      </c>
      <c r="C101" s="23">
        <v>620.46</v>
      </c>
      <c r="D101" s="2">
        <v>115</v>
      </c>
      <c r="E101" s="2">
        <v>120</v>
      </c>
      <c r="F101" s="2">
        <v>198</v>
      </c>
      <c r="G101" s="2">
        <v>201</v>
      </c>
      <c r="H101" s="2">
        <v>201</v>
      </c>
      <c r="I101" s="2">
        <v>270</v>
      </c>
      <c r="J101" s="2">
        <v>270</v>
      </c>
      <c r="K101" s="2">
        <v>270</v>
      </c>
      <c r="L101" s="2">
        <v>332</v>
      </c>
      <c r="M101" s="2">
        <v>578</v>
      </c>
      <c r="N101" s="2">
        <v>651</v>
      </c>
      <c r="O101" s="2">
        <v>743</v>
      </c>
      <c r="P101" s="2">
        <v>903</v>
      </c>
      <c r="Q101" s="2">
        <v>957</v>
      </c>
      <c r="R101" s="2">
        <v>992</v>
      </c>
      <c r="S101" s="2">
        <v>1006</v>
      </c>
      <c r="T101" s="2">
        <v>1006</v>
      </c>
      <c r="U101" s="2">
        <v>1050</v>
      </c>
      <c r="V101" s="2">
        <v>1051</v>
      </c>
      <c r="W101" s="2">
        <v>1051</v>
      </c>
      <c r="X101" s="2">
        <v>1051</v>
      </c>
      <c r="Y101" s="2">
        <v>1177</v>
      </c>
      <c r="Z101" s="20">
        <f t="shared" si="518"/>
        <v>126</v>
      </c>
      <c r="AA101" s="21">
        <v>4.8099999999999996</v>
      </c>
      <c r="AB101" s="22">
        <f t="shared" si="519"/>
        <v>606.05999999999995</v>
      </c>
      <c r="AC101" s="25">
        <v>500</v>
      </c>
      <c r="AD101" s="23">
        <v>814.4</v>
      </c>
      <c r="AE101" s="49">
        <v>1260</v>
      </c>
      <c r="AF101" s="36">
        <f t="shared" si="484"/>
        <v>83</v>
      </c>
      <c r="AG101" s="27">
        <v>4.8099999999999996</v>
      </c>
      <c r="AH101" s="37">
        <f t="shared" si="485"/>
        <v>399.22999999999996</v>
      </c>
      <c r="AI101" s="53">
        <v>500</v>
      </c>
      <c r="AJ101" s="37">
        <f t="shared" si="486"/>
        <v>915.17000000000007</v>
      </c>
      <c r="AK101" s="49">
        <v>1362</v>
      </c>
      <c r="AL101" s="36">
        <f t="shared" si="487"/>
        <v>102</v>
      </c>
      <c r="AM101" s="27">
        <v>5.04</v>
      </c>
      <c r="AN101" s="37">
        <f t="shared" si="488"/>
        <v>514.08000000000004</v>
      </c>
      <c r="AO101" s="53">
        <v>500</v>
      </c>
      <c r="AP101" s="59">
        <f t="shared" si="489"/>
        <v>901.09</v>
      </c>
      <c r="AQ101" s="49">
        <v>1456.09</v>
      </c>
      <c r="AR101" s="36">
        <f t="shared" si="490"/>
        <v>94.089999999999918</v>
      </c>
      <c r="AS101" s="27">
        <v>5.04</v>
      </c>
      <c r="AT101" s="37">
        <f t="shared" si="491"/>
        <v>474.21359999999959</v>
      </c>
      <c r="AU101" s="53">
        <v>500</v>
      </c>
      <c r="AV101" s="110">
        <f t="shared" si="492"/>
        <v>926.87640000000044</v>
      </c>
      <c r="AW101" s="49">
        <v>1560</v>
      </c>
      <c r="AX101" s="36">
        <f t="shared" si="493"/>
        <v>103.91000000000008</v>
      </c>
      <c r="AY101" s="27">
        <v>5.04</v>
      </c>
      <c r="AZ101" s="37">
        <f t="shared" si="494"/>
        <v>523.70640000000037</v>
      </c>
      <c r="BA101" s="53">
        <v>1700</v>
      </c>
      <c r="BB101" s="121">
        <f t="shared" si="495"/>
        <v>2103.17</v>
      </c>
      <c r="BC101" s="128">
        <v>1722</v>
      </c>
      <c r="BD101" s="124">
        <f t="shared" si="496"/>
        <v>162</v>
      </c>
      <c r="BE101" s="27">
        <v>5.04</v>
      </c>
      <c r="BF101" s="37">
        <f t="shared" si="497"/>
        <v>816.48</v>
      </c>
      <c r="BG101" s="53"/>
      <c r="BH101" s="121">
        <f t="shared" si="435"/>
        <v>1286.69</v>
      </c>
      <c r="BI101" s="128">
        <v>1753</v>
      </c>
      <c r="BJ101" s="124">
        <f t="shared" si="498"/>
        <v>31</v>
      </c>
      <c r="BK101" s="27">
        <v>5.04</v>
      </c>
      <c r="BL101" s="37">
        <f t="shared" si="499"/>
        <v>156.24</v>
      </c>
      <c r="BM101" s="53">
        <v>500</v>
      </c>
      <c r="BN101" s="110">
        <f t="shared" si="438"/>
        <v>1630.45</v>
      </c>
      <c r="BO101" s="128">
        <v>1754</v>
      </c>
      <c r="BP101" s="124">
        <f t="shared" si="500"/>
        <v>1</v>
      </c>
      <c r="BQ101" s="27">
        <v>5.04</v>
      </c>
      <c r="BR101" s="59">
        <f t="shared" si="501"/>
        <v>5.04</v>
      </c>
      <c r="BS101" s="53">
        <v>2820</v>
      </c>
      <c r="BT101" s="110">
        <f t="shared" si="502"/>
        <v>4445.41</v>
      </c>
      <c r="BU101" s="128">
        <v>1755</v>
      </c>
      <c r="BV101" s="124">
        <f t="shared" si="503"/>
        <v>1</v>
      </c>
      <c r="BW101" s="27">
        <v>5.04</v>
      </c>
      <c r="BX101" s="59">
        <f t="shared" si="504"/>
        <v>5.04</v>
      </c>
      <c r="BY101" s="53"/>
      <c r="BZ101" s="110">
        <f t="shared" si="505"/>
        <v>4440.37</v>
      </c>
      <c r="CA101" s="128">
        <v>1800</v>
      </c>
      <c r="CB101" s="124">
        <f t="shared" si="506"/>
        <v>45</v>
      </c>
      <c r="CC101" s="27">
        <v>5.04</v>
      </c>
      <c r="CD101" s="59">
        <f t="shared" si="507"/>
        <v>226.8</v>
      </c>
      <c r="CE101" s="53">
        <f>500+2800</f>
        <v>3300</v>
      </c>
      <c r="CF101" s="110">
        <f t="shared" si="508"/>
        <v>7513.57</v>
      </c>
      <c r="CG101" s="128">
        <v>1994</v>
      </c>
      <c r="CH101" s="124">
        <f t="shared" si="520"/>
        <v>194</v>
      </c>
      <c r="CI101" s="27">
        <v>5.04</v>
      </c>
      <c r="CJ101" s="59">
        <f t="shared" si="521"/>
        <v>977.76</v>
      </c>
      <c r="CK101" s="53">
        <v>1300</v>
      </c>
      <c r="CL101" s="110">
        <f t="shared" si="522"/>
        <v>7835.8099999999995</v>
      </c>
      <c r="CM101" s="128">
        <v>2333</v>
      </c>
      <c r="CN101" s="124">
        <f t="shared" si="523"/>
        <v>339</v>
      </c>
      <c r="CO101" s="27">
        <v>5.04</v>
      </c>
      <c r="CP101" s="59">
        <f t="shared" si="524"/>
        <v>1708.56</v>
      </c>
      <c r="CQ101" s="53"/>
      <c r="CR101" s="110">
        <f t="shared" si="525"/>
        <v>6127.25</v>
      </c>
      <c r="CS101" s="128">
        <v>2563</v>
      </c>
      <c r="CT101" s="124">
        <f t="shared" si="526"/>
        <v>230</v>
      </c>
      <c r="CU101" s="27">
        <v>5.04</v>
      </c>
      <c r="CV101" s="59">
        <f t="shared" si="527"/>
        <v>1159.2</v>
      </c>
      <c r="CW101" s="53"/>
      <c r="CX101" s="110">
        <f t="shared" si="528"/>
        <v>4968.05</v>
      </c>
      <c r="CY101" s="128">
        <v>2996</v>
      </c>
      <c r="CZ101" s="124">
        <f t="shared" si="529"/>
        <v>433</v>
      </c>
      <c r="DA101" s="27">
        <v>5.04</v>
      </c>
      <c r="DB101" s="59">
        <f t="shared" si="530"/>
        <v>2182.3200000000002</v>
      </c>
      <c r="DC101" s="53"/>
      <c r="DD101" s="110">
        <f t="shared" si="531"/>
        <v>2785.73</v>
      </c>
      <c r="DE101" s="128">
        <v>3267</v>
      </c>
      <c r="DF101" s="124">
        <f t="shared" si="532"/>
        <v>271</v>
      </c>
      <c r="DG101" s="27">
        <v>5.29</v>
      </c>
      <c r="DH101" s="59">
        <f t="shared" si="533"/>
        <v>1433.59</v>
      </c>
      <c r="DI101" s="53">
        <v>1225</v>
      </c>
      <c r="DJ101" s="110">
        <f t="shared" si="534"/>
        <v>2577.1400000000003</v>
      </c>
      <c r="DK101" s="128">
        <v>3572</v>
      </c>
      <c r="DL101" s="124">
        <f t="shared" si="535"/>
        <v>305</v>
      </c>
      <c r="DM101" s="27">
        <v>5.29</v>
      </c>
      <c r="DN101" s="59">
        <f t="shared" si="464"/>
        <v>1613.45</v>
      </c>
      <c r="DO101" s="53"/>
      <c r="DP101" s="110">
        <f t="shared" si="536"/>
        <v>963.69000000000028</v>
      </c>
      <c r="DQ101" s="128">
        <v>3834</v>
      </c>
      <c r="DR101" s="124">
        <f t="shared" si="537"/>
        <v>262</v>
      </c>
      <c r="DS101" s="27">
        <v>5.29</v>
      </c>
      <c r="DT101" s="59">
        <f t="shared" si="467"/>
        <v>1385.98</v>
      </c>
      <c r="DU101" s="53"/>
      <c r="DV101" s="58">
        <f t="shared" si="538"/>
        <v>-422.28999999999974</v>
      </c>
      <c r="DW101" s="128">
        <v>4237</v>
      </c>
      <c r="DX101" s="124">
        <f t="shared" si="539"/>
        <v>403</v>
      </c>
      <c r="DY101" s="27">
        <v>5.29</v>
      </c>
      <c r="DZ101" s="59">
        <f t="shared" ref="DZ101" si="556">DY101*DX101</f>
        <v>2131.87</v>
      </c>
      <c r="EA101" s="53"/>
      <c r="EB101" s="57">
        <f t="shared" si="540"/>
        <v>-2554.16</v>
      </c>
      <c r="EC101" s="128">
        <v>4369</v>
      </c>
      <c r="ED101" s="124">
        <f t="shared" si="541"/>
        <v>132</v>
      </c>
      <c r="EE101" s="27">
        <v>5.29</v>
      </c>
      <c r="EF101" s="59">
        <f t="shared" ref="EF101" si="557">EE101*ED101</f>
        <v>698.28</v>
      </c>
      <c r="EG101" s="53"/>
      <c r="EH101" s="57">
        <f t="shared" si="542"/>
        <v>-3252.4399999999996</v>
      </c>
      <c r="EI101" s="128">
        <v>4397</v>
      </c>
      <c r="EJ101" s="124">
        <f t="shared" si="509"/>
        <v>28</v>
      </c>
      <c r="EK101" s="27">
        <v>5.29</v>
      </c>
      <c r="EL101" s="59">
        <f t="shared" ref="EL101" si="558">EK101*EJ101</f>
        <v>148.12</v>
      </c>
      <c r="EM101" s="53">
        <v>3500</v>
      </c>
      <c r="EN101" s="57">
        <f t="shared" si="543"/>
        <v>99.440000000000509</v>
      </c>
      <c r="EO101" s="128">
        <v>4423</v>
      </c>
      <c r="EP101" s="124">
        <f t="shared" si="510"/>
        <v>26</v>
      </c>
      <c r="EQ101" s="27">
        <v>5.38</v>
      </c>
      <c r="ER101" s="59">
        <f t="shared" ref="ER101" si="559">EQ101*EP101</f>
        <v>139.88</v>
      </c>
      <c r="ES101" s="53"/>
      <c r="ET101" s="57">
        <f t="shared" si="544"/>
        <v>-40.439999999999486</v>
      </c>
      <c r="EU101" s="128">
        <v>4450</v>
      </c>
      <c r="EV101" s="124">
        <f t="shared" si="511"/>
        <v>27</v>
      </c>
      <c r="EW101" s="27">
        <v>5.38</v>
      </c>
      <c r="EX101" s="59">
        <f t="shared" ref="EX101" si="560">EW101*EV101</f>
        <v>145.26</v>
      </c>
      <c r="EY101" s="53"/>
      <c r="EZ101" s="58">
        <f t="shared" si="545"/>
        <v>-185.69999999999948</v>
      </c>
      <c r="FA101" s="128">
        <v>4471</v>
      </c>
      <c r="FB101" s="124">
        <f t="shared" si="512"/>
        <v>21</v>
      </c>
      <c r="FC101" s="27">
        <v>5.38</v>
      </c>
      <c r="FD101" s="59">
        <f t="shared" ref="FD101" si="561">FC101*FB101</f>
        <v>112.98</v>
      </c>
      <c r="FE101" s="53"/>
      <c r="FF101" s="58">
        <f t="shared" si="546"/>
        <v>-298.6799999999995</v>
      </c>
      <c r="FG101" s="128">
        <v>4504</v>
      </c>
      <c r="FH101" s="124">
        <f t="shared" si="513"/>
        <v>33</v>
      </c>
      <c r="FI101" s="27">
        <v>5.38</v>
      </c>
      <c r="FJ101" s="59">
        <f t="shared" ref="FJ101" si="562">FI101*FH101</f>
        <v>177.54</v>
      </c>
      <c r="FK101" s="53"/>
      <c r="FL101" s="58">
        <f t="shared" si="547"/>
        <v>-476.21999999999946</v>
      </c>
      <c r="FM101" s="128">
        <v>4846</v>
      </c>
      <c r="FN101" s="124">
        <f t="shared" si="514"/>
        <v>342</v>
      </c>
      <c r="FO101" s="27">
        <v>5.38</v>
      </c>
      <c r="FP101" s="59">
        <f t="shared" ref="FP101" si="563">FO101*FN101</f>
        <v>1839.96</v>
      </c>
      <c r="FQ101" s="53"/>
      <c r="FR101" s="57">
        <f t="shared" si="548"/>
        <v>-2316.1799999999994</v>
      </c>
      <c r="FS101" s="128">
        <v>5105</v>
      </c>
      <c r="FT101" s="124">
        <f t="shared" si="515"/>
        <v>259</v>
      </c>
      <c r="FU101" s="27">
        <v>5.38</v>
      </c>
      <c r="FV101" s="59">
        <f t="shared" ref="FV101" si="564">FU101*FT101</f>
        <v>1393.42</v>
      </c>
      <c r="FW101" s="53">
        <v>2400</v>
      </c>
      <c r="FX101" s="57">
        <f t="shared" si="549"/>
        <v>-1309.5999999999995</v>
      </c>
      <c r="FY101" s="128">
        <v>5387</v>
      </c>
      <c r="FZ101" s="124">
        <f t="shared" si="516"/>
        <v>282</v>
      </c>
      <c r="GA101" s="27">
        <v>5.56</v>
      </c>
      <c r="GB101" s="59">
        <f t="shared" ref="GB101" si="565">GA101*FZ101</f>
        <v>1567.9199999999998</v>
      </c>
      <c r="GC101" s="53">
        <v>1400</v>
      </c>
      <c r="GD101" s="57">
        <f t="shared" si="550"/>
        <v>-1477.5199999999993</v>
      </c>
      <c r="GE101" s="184">
        <v>5729</v>
      </c>
      <c r="GF101" s="185">
        <f t="shared" si="551"/>
        <v>342</v>
      </c>
      <c r="GG101" s="186">
        <v>5.56</v>
      </c>
      <c r="GH101" s="187">
        <f t="shared" ref="GH101" si="566">GG101*GF101</f>
        <v>1901.5199999999998</v>
      </c>
      <c r="GI101" s="188">
        <v>1500</v>
      </c>
      <c r="GJ101" s="187">
        <f t="shared" si="552"/>
        <v>-1879.0399999999991</v>
      </c>
      <c r="GK101" s="184">
        <v>6092</v>
      </c>
      <c r="GL101" s="185">
        <f t="shared" si="553"/>
        <v>363</v>
      </c>
      <c r="GM101" s="186">
        <v>5.56</v>
      </c>
      <c r="GN101" s="187">
        <f t="shared" ref="GN101" si="567">GM101*GL101</f>
        <v>2018.2799999999997</v>
      </c>
      <c r="GO101" s="188">
        <v>2100</v>
      </c>
      <c r="GP101" s="187">
        <f t="shared" si="554"/>
        <v>-1797.3199999999988</v>
      </c>
      <c r="GQ101" s="184">
        <v>5435</v>
      </c>
      <c r="GR101" s="185">
        <f t="shared" si="555"/>
        <v>-657</v>
      </c>
      <c r="GS101" s="186">
        <v>5.56</v>
      </c>
      <c r="GT101" s="187">
        <f t="shared" ref="GT101" si="568">GS101*GR101</f>
        <v>-3652.9199999999996</v>
      </c>
      <c r="GU101" s="188">
        <f>4000-5855.6</f>
        <v>-1855.6000000000004</v>
      </c>
      <c r="GV101" s="187">
        <f t="shared" ref="GV101:GV105" si="569">GU101-GT101+GP101</f>
        <v>0</v>
      </c>
    </row>
    <row r="102" spans="1:205" ht="15.6" customHeight="1" x14ac:dyDescent="0.25">
      <c r="A102" s="204" t="s">
        <v>51</v>
      </c>
      <c r="B102" s="181">
        <v>23</v>
      </c>
      <c r="C102" s="190">
        <v>206.09</v>
      </c>
      <c r="D102" s="191"/>
      <c r="E102" s="191"/>
      <c r="F102" s="191"/>
      <c r="G102" s="191">
        <v>2</v>
      </c>
      <c r="H102" s="191">
        <v>2</v>
      </c>
      <c r="I102" s="191">
        <v>2</v>
      </c>
      <c r="J102" s="191">
        <v>2</v>
      </c>
      <c r="K102" s="191">
        <v>2</v>
      </c>
      <c r="L102" s="191">
        <v>2</v>
      </c>
      <c r="M102" s="191">
        <v>13</v>
      </c>
      <c r="N102" s="191">
        <v>36</v>
      </c>
      <c r="O102" s="191">
        <v>50</v>
      </c>
      <c r="P102" s="191">
        <v>67</v>
      </c>
      <c r="Q102" s="191">
        <v>89</v>
      </c>
      <c r="R102" s="191">
        <v>113</v>
      </c>
      <c r="S102" s="191">
        <v>113</v>
      </c>
      <c r="T102" s="191">
        <v>113</v>
      </c>
      <c r="U102" s="191">
        <v>113</v>
      </c>
      <c r="V102" s="191">
        <v>113</v>
      </c>
      <c r="W102" s="191">
        <v>113</v>
      </c>
      <c r="X102" s="191">
        <v>113</v>
      </c>
      <c r="Y102" s="191">
        <v>262</v>
      </c>
      <c r="Z102" s="183">
        <f t="shared" si="518"/>
        <v>149</v>
      </c>
      <c r="AA102" s="192">
        <v>4.8099999999999996</v>
      </c>
      <c r="AB102" s="193">
        <f t="shared" si="519"/>
        <v>716.68999999999994</v>
      </c>
      <c r="AC102" s="193">
        <f>481+481</f>
        <v>962</v>
      </c>
      <c r="AD102" s="190">
        <f>C102+AC102-AB102</f>
        <v>451.4</v>
      </c>
      <c r="AE102" s="194">
        <v>428</v>
      </c>
      <c r="AF102" s="195">
        <f t="shared" si="484"/>
        <v>166</v>
      </c>
      <c r="AG102" s="186">
        <v>4.8099999999999996</v>
      </c>
      <c r="AH102" s="187">
        <f t="shared" si="485"/>
        <v>798.45999999999992</v>
      </c>
      <c r="AI102" s="188"/>
      <c r="AJ102" s="187">
        <f t="shared" si="486"/>
        <v>-347.05999999999995</v>
      </c>
      <c r="AK102" s="194">
        <v>527</v>
      </c>
      <c r="AL102" s="195">
        <f t="shared" si="487"/>
        <v>99</v>
      </c>
      <c r="AM102" s="186">
        <v>5.04</v>
      </c>
      <c r="AN102" s="187">
        <f t="shared" si="488"/>
        <v>498.96</v>
      </c>
      <c r="AO102" s="188">
        <v>418</v>
      </c>
      <c r="AP102" s="187">
        <f t="shared" si="489"/>
        <v>-428.01999999999992</v>
      </c>
      <c r="AQ102" s="194">
        <v>644.61</v>
      </c>
      <c r="AR102" s="195">
        <f t="shared" si="490"/>
        <v>117.61000000000001</v>
      </c>
      <c r="AS102" s="186">
        <v>5.04</v>
      </c>
      <c r="AT102" s="187">
        <f t="shared" si="491"/>
        <v>592.75440000000003</v>
      </c>
      <c r="AU102" s="188">
        <v>1008</v>
      </c>
      <c r="AV102" s="187">
        <f t="shared" si="492"/>
        <v>-12.774399999999957</v>
      </c>
      <c r="AW102" s="194">
        <v>849</v>
      </c>
      <c r="AX102" s="195">
        <f t="shared" si="493"/>
        <v>204.39</v>
      </c>
      <c r="AY102" s="186">
        <v>5.04</v>
      </c>
      <c r="AZ102" s="187">
        <f t="shared" si="494"/>
        <v>1030.1255999999998</v>
      </c>
      <c r="BA102" s="188">
        <v>1008</v>
      </c>
      <c r="BB102" s="196">
        <f t="shared" si="495"/>
        <v>-34.899999999999807</v>
      </c>
      <c r="BC102" s="184">
        <v>966</v>
      </c>
      <c r="BD102" s="185">
        <f t="shared" si="496"/>
        <v>117</v>
      </c>
      <c r="BE102" s="186">
        <v>5.04</v>
      </c>
      <c r="BF102" s="187">
        <f t="shared" si="497"/>
        <v>589.67999999999995</v>
      </c>
      <c r="BG102" s="188">
        <v>1008</v>
      </c>
      <c r="BH102" s="196">
        <f t="shared" si="435"/>
        <v>383.42000000000024</v>
      </c>
      <c r="BI102" s="184">
        <v>966</v>
      </c>
      <c r="BJ102" s="185">
        <f t="shared" si="498"/>
        <v>0</v>
      </c>
      <c r="BK102" s="186">
        <v>5.04</v>
      </c>
      <c r="BL102" s="187">
        <f t="shared" si="499"/>
        <v>0</v>
      </c>
      <c r="BM102" s="188"/>
      <c r="BN102" s="187">
        <f t="shared" si="438"/>
        <v>383.42000000000024</v>
      </c>
      <c r="BO102" s="184">
        <v>970</v>
      </c>
      <c r="BP102" s="185">
        <f t="shared" si="500"/>
        <v>4</v>
      </c>
      <c r="BQ102" s="186">
        <v>5.04</v>
      </c>
      <c r="BR102" s="187">
        <f t="shared" si="501"/>
        <v>20.16</v>
      </c>
      <c r="BS102" s="188"/>
      <c r="BT102" s="187">
        <f t="shared" si="502"/>
        <v>363.26000000000022</v>
      </c>
      <c r="BU102" s="184">
        <v>970</v>
      </c>
      <c r="BV102" s="185">
        <f t="shared" si="503"/>
        <v>0</v>
      </c>
      <c r="BW102" s="186">
        <v>5.04</v>
      </c>
      <c r="BX102" s="187">
        <f t="shared" si="504"/>
        <v>0</v>
      </c>
      <c r="BY102" s="188"/>
      <c r="BZ102" s="187">
        <f t="shared" si="505"/>
        <v>363.26000000000022</v>
      </c>
      <c r="CA102" s="184">
        <v>970</v>
      </c>
      <c r="CB102" s="185">
        <f t="shared" si="506"/>
        <v>0</v>
      </c>
      <c r="CC102" s="186">
        <v>5.04</v>
      </c>
      <c r="CD102" s="187">
        <f t="shared" si="507"/>
        <v>0</v>
      </c>
      <c r="CE102" s="188"/>
      <c r="CF102" s="187">
        <f t="shared" si="508"/>
        <v>363.26000000000022</v>
      </c>
      <c r="CG102" s="184">
        <v>970</v>
      </c>
      <c r="CH102" s="185">
        <f t="shared" si="520"/>
        <v>0</v>
      </c>
      <c r="CI102" s="186">
        <v>5.04</v>
      </c>
      <c r="CJ102" s="187">
        <f t="shared" si="521"/>
        <v>0</v>
      </c>
      <c r="CK102" s="188"/>
      <c r="CL102" s="187">
        <f t="shared" si="522"/>
        <v>363.26000000000022</v>
      </c>
      <c r="CM102" s="184">
        <v>1099</v>
      </c>
      <c r="CN102" s="185">
        <f t="shared" si="523"/>
        <v>129</v>
      </c>
      <c r="CO102" s="186">
        <v>5.04</v>
      </c>
      <c r="CP102" s="187">
        <f t="shared" si="524"/>
        <v>650.16</v>
      </c>
      <c r="CQ102" s="188"/>
      <c r="CR102" s="187">
        <f t="shared" si="525"/>
        <v>-286.89999999999975</v>
      </c>
      <c r="CS102" s="184">
        <v>1480</v>
      </c>
      <c r="CT102" s="185">
        <f t="shared" si="526"/>
        <v>381</v>
      </c>
      <c r="CU102" s="186">
        <v>5.04</v>
      </c>
      <c r="CV102" s="187">
        <f t="shared" si="527"/>
        <v>1920.24</v>
      </c>
      <c r="CW102" s="188">
        <v>2016</v>
      </c>
      <c r="CX102" s="187">
        <f t="shared" si="528"/>
        <v>-191.13999999999976</v>
      </c>
      <c r="CY102" s="184">
        <v>1902</v>
      </c>
      <c r="CZ102" s="185">
        <f t="shared" si="529"/>
        <v>422</v>
      </c>
      <c r="DA102" s="186">
        <v>5.04</v>
      </c>
      <c r="DB102" s="187">
        <f t="shared" si="530"/>
        <v>2126.88</v>
      </c>
      <c r="DC102" s="188"/>
      <c r="DD102" s="187">
        <f t="shared" si="531"/>
        <v>-2318.02</v>
      </c>
      <c r="DE102" s="184">
        <v>2102</v>
      </c>
      <c r="DF102" s="185">
        <f t="shared" si="532"/>
        <v>200</v>
      </c>
      <c r="DG102" s="186">
        <v>5.29</v>
      </c>
      <c r="DH102" s="187">
        <f t="shared" si="533"/>
        <v>1058</v>
      </c>
      <c r="DI102" s="188">
        <v>3024</v>
      </c>
      <c r="DJ102" s="187">
        <f t="shared" si="534"/>
        <v>-352.02</v>
      </c>
      <c r="DK102" s="184">
        <v>2363</v>
      </c>
      <c r="DL102" s="185">
        <f t="shared" si="535"/>
        <v>261</v>
      </c>
      <c r="DM102" s="186">
        <v>5.29</v>
      </c>
      <c r="DN102" s="187">
        <f t="shared" si="464"/>
        <v>1380.69</v>
      </c>
      <c r="DO102" s="188">
        <v>2016</v>
      </c>
      <c r="DP102" s="187">
        <f t="shared" si="536"/>
        <v>283.28999999999996</v>
      </c>
      <c r="DQ102" s="184">
        <v>2634</v>
      </c>
      <c r="DR102" s="185">
        <f t="shared" si="537"/>
        <v>271</v>
      </c>
      <c r="DS102" s="186">
        <v>5.29</v>
      </c>
      <c r="DT102" s="187">
        <f t="shared" si="467"/>
        <v>1433.59</v>
      </c>
      <c r="DU102" s="188"/>
      <c r="DV102" s="187">
        <f t="shared" si="538"/>
        <v>-1150.3</v>
      </c>
      <c r="DW102" s="184">
        <v>2893</v>
      </c>
      <c r="DX102" s="185">
        <f t="shared" si="539"/>
        <v>259</v>
      </c>
      <c r="DY102" s="186">
        <v>5.29</v>
      </c>
      <c r="DZ102" s="187">
        <f>DY102*DX102</f>
        <v>1370.11</v>
      </c>
      <c r="EA102" s="188"/>
      <c r="EB102" s="187">
        <f t="shared" si="540"/>
        <v>-2520.41</v>
      </c>
      <c r="EC102" s="184">
        <v>2896</v>
      </c>
      <c r="ED102" s="185">
        <f t="shared" si="541"/>
        <v>3</v>
      </c>
      <c r="EE102" s="186">
        <v>5.29</v>
      </c>
      <c r="EF102" s="187">
        <f>EE102*ED102</f>
        <v>15.870000000000001</v>
      </c>
      <c r="EG102" s="188"/>
      <c r="EH102" s="187">
        <f t="shared" si="542"/>
        <v>-2536.2799999999997</v>
      </c>
      <c r="EI102" s="184">
        <v>2896</v>
      </c>
      <c r="EJ102" s="185">
        <f t="shared" si="509"/>
        <v>0</v>
      </c>
      <c r="EK102" s="186">
        <v>5.29</v>
      </c>
      <c r="EL102" s="187">
        <f>EK102*EJ102</f>
        <v>0</v>
      </c>
      <c r="EM102" s="188">
        <v>500</v>
      </c>
      <c r="EN102" s="187">
        <f t="shared" si="543"/>
        <v>-2036.2799999999997</v>
      </c>
      <c r="EO102" s="184">
        <v>2896</v>
      </c>
      <c r="EP102" s="185">
        <f t="shared" si="510"/>
        <v>0</v>
      </c>
      <c r="EQ102" s="186">
        <v>5.38</v>
      </c>
      <c r="ER102" s="187">
        <f>EQ102*EP102</f>
        <v>0</v>
      </c>
      <c r="ES102" s="188"/>
      <c r="ET102" s="187">
        <f t="shared" si="544"/>
        <v>-2036.2799999999997</v>
      </c>
      <c r="EU102" s="184">
        <v>2896</v>
      </c>
      <c r="EV102" s="185">
        <f t="shared" si="511"/>
        <v>0</v>
      </c>
      <c r="EW102" s="186">
        <v>5.38</v>
      </c>
      <c r="EX102" s="187">
        <f>EW102*EV102</f>
        <v>0</v>
      </c>
      <c r="EY102" s="188">
        <v>2037</v>
      </c>
      <c r="EZ102" s="187">
        <f t="shared" si="545"/>
        <v>0.72000000000025466</v>
      </c>
      <c r="FA102" s="184">
        <v>2896</v>
      </c>
      <c r="FB102" s="185">
        <f t="shared" si="512"/>
        <v>0</v>
      </c>
      <c r="FC102" s="186">
        <v>5.38</v>
      </c>
      <c r="FD102" s="187">
        <f>FC102*FB102</f>
        <v>0</v>
      </c>
      <c r="FE102" s="188"/>
      <c r="FF102" s="187">
        <f t="shared" si="546"/>
        <v>0.72000000000025466</v>
      </c>
      <c r="FG102" s="184">
        <v>2896</v>
      </c>
      <c r="FH102" s="185">
        <f t="shared" si="513"/>
        <v>0</v>
      </c>
      <c r="FI102" s="186">
        <v>5.38</v>
      </c>
      <c r="FJ102" s="187">
        <f>FI102*FH102</f>
        <v>0</v>
      </c>
      <c r="FK102" s="188"/>
      <c r="FL102" s="187">
        <f t="shared" si="547"/>
        <v>0.72000000000025466</v>
      </c>
      <c r="FM102" s="184">
        <v>3075</v>
      </c>
      <c r="FN102" s="185">
        <f t="shared" si="514"/>
        <v>179</v>
      </c>
      <c r="FO102" s="186">
        <v>5.38</v>
      </c>
      <c r="FP102" s="187">
        <f>FO102*FN102</f>
        <v>963.02</v>
      </c>
      <c r="FQ102" s="188"/>
      <c r="FR102" s="187">
        <f t="shared" si="548"/>
        <v>-962.29999999999973</v>
      </c>
      <c r="FS102" s="184">
        <v>3223</v>
      </c>
      <c r="FT102" s="185">
        <f t="shared" si="515"/>
        <v>148</v>
      </c>
      <c r="FU102" s="186">
        <v>5.38</v>
      </c>
      <c r="FV102" s="187">
        <f>FU102*FT102</f>
        <v>796.24</v>
      </c>
      <c r="FW102" s="188">
        <v>1635.52</v>
      </c>
      <c r="FX102" s="187">
        <f t="shared" si="549"/>
        <v>-123.01999999999975</v>
      </c>
      <c r="FY102" s="184">
        <v>3324</v>
      </c>
      <c r="FZ102" s="185">
        <f t="shared" si="516"/>
        <v>101</v>
      </c>
      <c r="GA102" s="186">
        <v>5.56</v>
      </c>
      <c r="GB102" s="187">
        <f>GA102*FZ102</f>
        <v>561.55999999999995</v>
      </c>
      <c r="GC102" s="188">
        <v>1112</v>
      </c>
      <c r="GD102" s="187">
        <f t="shared" si="550"/>
        <v>427.4200000000003</v>
      </c>
      <c r="GE102" s="184">
        <v>3547</v>
      </c>
      <c r="GF102" s="185">
        <f t="shared" si="551"/>
        <v>223</v>
      </c>
      <c r="GG102" s="186">
        <v>5.56</v>
      </c>
      <c r="GH102" s="187">
        <f>GG102*GF102</f>
        <v>1239.8799999999999</v>
      </c>
      <c r="GI102" s="188"/>
      <c r="GJ102" s="187">
        <f t="shared" si="552"/>
        <v>-812.45999999999958</v>
      </c>
      <c r="GK102" s="184">
        <v>3820</v>
      </c>
      <c r="GL102" s="185">
        <f t="shared" si="553"/>
        <v>273</v>
      </c>
      <c r="GM102" s="186">
        <v>5.56</v>
      </c>
      <c r="GN102" s="187">
        <f>GM102*GL102</f>
        <v>1517.8799999999999</v>
      </c>
      <c r="GO102" s="188"/>
      <c r="GP102" s="187">
        <f t="shared" si="554"/>
        <v>-2330.3399999999992</v>
      </c>
      <c r="GQ102" s="184">
        <v>3340</v>
      </c>
      <c r="GR102" s="185">
        <f t="shared" si="555"/>
        <v>-480</v>
      </c>
      <c r="GS102" s="186">
        <v>5.56</v>
      </c>
      <c r="GT102" s="187">
        <f>GS102*GR102</f>
        <v>-2668.7999999999997</v>
      </c>
      <c r="GU102" s="188">
        <v>-338.46</v>
      </c>
      <c r="GV102" s="187">
        <f t="shared" si="569"/>
        <v>0</v>
      </c>
    </row>
    <row r="103" spans="1:205" ht="15.6" customHeight="1" x14ac:dyDescent="0.25">
      <c r="A103" s="204" t="s">
        <v>56</v>
      </c>
      <c r="B103" s="181">
        <v>31</v>
      </c>
      <c r="C103" s="24">
        <v>-357.13</v>
      </c>
      <c r="D103" s="2">
        <v>55</v>
      </c>
      <c r="E103" s="2">
        <v>58</v>
      </c>
      <c r="F103" s="2">
        <v>211</v>
      </c>
      <c r="G103" s="2">
        <v>255</v>
      </c>
      <c r="H103" s="2">
        <v>257</v>
      </c>
      <c r="I103" s="2">
        <v>258</v>
      </c>
      <c r="J103" s="2">
        <v>261</v>
      </c>
      <c r="K103" s="2">
        <v>262</v>
      </c>
      <c r="L103" s="2">
        <v>296</v>
      </c>
      <c r="M103" s="2">
        <v>375</v>
      </c>
      <c r="N103" s="2">
        <v>416</v>
      </c>
      <c r="O103" s="2">
        <v>467</v>
      </c>
      <c r="P103" s="2">
        <v>549</v>
      </c>
      <c r="Q103" s="2">
        <v>549</v>
      </c>
      <c r="R103" s="2">
        <v>830</v>
      </c>
      <c r="S103" s="2">
        <v>976</v>
      </c>
      <c r="T103" s="2">
        <v>1083</v>
      </c>
      <c r="U103" s="2">
        <v>1083</v>
      </c>
      <c r="V103" s="2">
        <v>1127</v>
      </c>
      <c r="W103" s="2">
        <v>1246</v>
      </c>
      <c r="X103" s="2">
        <v>1345</v>
      </c>
      <c r="Y103" s="2">
        <v>1425</v>
      </c>
      <c r="Z103" s="20">
        <f t="shared" si="518"/>
        <v>80</v>
      </c>
      <c r="AA103" s="21">
        <v>4.8099999999999996</v>
      </c>
      <c r="AB103" s="22">
        <f t="shared" si="519"/>
        <v>384.79999999999995</v>
      </c>
      <c r="AC103" s="25">
        <v>1000</v>
      </c>
      <c r="AD103" s="23">
        <f>C103+AC103-AB103</f>
        <v>258.07000000000005</v>
      </c>
      <c r="AE103" s="49">
        <v>1474</v>
      </c>
      <c r="AF103" s="36">
        <f t="shared" si="484"/>
        <v>49</v>
      </c>
      <c r="AG103" s="27">
        <v>4.8099999999999996</v>
      </c>
      <c r="AH103" s="37">
        <f t="shared" si="485"/>
        <v>235.68999999999997</v>
      </c>
      <c r="AI103" s="53"/>
      <c r="AJ103" s="37">
        <f t="shared" si="486"/>
        <v>22.380000000000081</v>
      </c>
      <c r="AK103" s="49">
        <v>1547</v>
      </c>
      <c r="AL103" s="36">
        <f t="shared" si="487"/>
        <v>73</v>
      </c>
      <c r="AM103" s="27">
        <v>5.04</v>
      </c>
      <c r="AN103" s="37">
        <f t="shared" si="488"/>
        <v>367.92</v>
      </c>
      <c r="AO103" s="53">
        <f>500+1000</f>
        <v>1500</v>
      </c>
      <c r="AP103" s="59">
        <f t="shared" si="489"/>
        <v>1154.46</v>
      </c>
      <c r="AQ103" s="49">
        <v>1591.06</v>
      </c>
      <c r="AR103" s="36">
        <f t="shared" si="490"/>
        <v>44.059999999999945</v>
      </c>
      <c r="AS103" s="27">
        <v>5.04</v>
      </c>
      <c r="AT103" s="37">
        <f t="shared" si="491"/>
        <v>222.06239999999971</v>
      </c>
      <c r="AU103" s="53">
        <v>500</v>
      </c>
      <c r="AV103" s="110">
        <f t="shared" si="492"/>
        <v>1432.3976000000002</v>
      </c>
      <c r="AW103" s="49">
        <v>1722</v>
      </c>
      <c r="AX103" s="36">
        <f t="shared" si="493"/>
        <v>130.94000000000005</v>
      </c>
      <c r="AY103" s="27">
        <v>5.04</v>
      </c>
      <c r="AZ103" s="37">
        <f t="shared" si="494"/>
        <v>659.93760000000032</v>
      </c>
      <c r="BA103" s="53"/>
      <c r="BB103" s="121">
        <f t="shared" si="495"/>
        <v>772.45999999999992</v>
      </c>
      <c r="BC103" s="128">
        <v>1850</v>
      </c>
      <c r="BD103" s="124">
        <f t="shared" si="496"/>
        <v>128</v>
      </c>
      <c r="BE103" s="27">
        <v>5.04</v>
      </c>
      <c r="BF103" s="37">
        <f t="shared" si="497"/>
        <v>645.12</v>
      </c>
      <c r="BG103" s="53">
        <v>500</v>
      </c>
      <c r="BH103" s="121">
        <f t="shared" si="435"/>
        <v>627.33999999999992</v>
      </c>
      <c r="BI103" s="128">
        <v>1957</v>
      </c>
      <c r="BJ103" s="124">
        <f t="shared" si="498"/>
        <v>107</v>
      </c>
      <c r="BK103" s="27">
        <v>5.04</v>
      </c>
      <c r="BL103" s="37">
        <f t="shared" si="499"/>
        <v>539.28</v>
      </c>
      <c r="BM103" s="53">
        <v>900</v>
      </c>
      <c r="BN103" s="110">
        <f t="shared" si="438"/>
        <v>988.06</v>
      </c>
      <c r="BO103" s="128">
        <v>2017</v>
      </c>
      <c r="BP103" s="124">
        <f t="shared" si="500"/>
        <v>60</v>
      </c>
      <c r="BQ103" s="27">
        <v>5.04</v>
      </c>
      <c r="BR103" s="37">
        <f t="shared" si="501"/>
        <v>302.39999999999998</v>
      </c>
      <c r="BS103" s="53"/>
      <c r="BT103" s="110">
        <f t="shared" si="502"/>
        <v>685.66</v>
      </c>
      <c r="BU103" s="128">
        <v>2099</v>
      </c>
      <c r="BV103" s="124">
        <f t="shared" si="503"/>
        <v>82</v>
      </c>
      <c r="BW103" s="27">
        <v>5.04</v>
      </c>
      <c r="BX103" s="37">
        <f t="shared" si="504"/>
        <v>413.28000000000003</v>
      </c>
      <c r="BY103" s="53"/>
      <c r="BZ103" s="110">
        <f t="shared" si="505"/>
        <v>272.37999999999994</v>
      </c>
      <c r="CA103" s="128">
        <v>2116</v>
      </c>
      <c r="CB103" s="124">
        <f t="shared" si="506"/>
        <v>17</v>
      </c>
      <c r="CC103" s="27">
        <v>5.04</v>
      </c>
      <c r="CD103" s="37">
        <f t="shared" si="507"/>
        <v>85.68</v>
      </c>
      <c r="CE103" s="53">
        <v>500</v>
      </c>
      <c r="CF103" s="110">
        <f t="shared" si="508"/>
        <v>686.69999999999993</v>
      </c>
      <c r="CG103" s="128">
        <v>2116</v>
      </c>
      <c r="CH103" s="124">
        <f t="shared" si="520"/>
        <v>0</v>
      </c>
      <c r="CI103" s="27">
        <v>5.04</v>
      </c>
      <c r="CJ103" s="37">
        <f t="shared" si="521"/>
        <v>0</v>
      </c>
      <c r="CK103" s="53"/>
      <c r="CL103" s="110">
        <f t="shared" si="522"/>
        <v>686.69999999999993</v>
      </c>
      <c r="CM103" s="128">
        <v>2163</v>
      </c>
      <c r="CN103" s="124">
        <f t="shared" si="523"/>
        <v>47</v>
      </c>
      <c r="CO103" s="27">
        <v>5.04</v>
      </c>
      <c r="CP103" s="37">
        <f t="shared" si="524"/>
        <v>236.88</v>
      </c>
      <c r="CQ103" s="53"/>
      <c r="CR103" s="110">
        <f t="shared" si="525"/>
        <v>449.81999999999994</v>
      </c>
      <c r="CS103" s="128">
        <v>2299</v>
      </c>
      <c r="CT103" s="124">
        <f t="shared" si="526"/>
        <v>136</v>
      </c>
      <c r="CU103" s="27">
        <v>5.04</v>
      </c>
      <c r="CV103" s="37">
        <f t="shared" si="527"/>
        <v>685.44</v>
      </c>
      <c r="CW103" s="53">
        <v>1500</v>
      </c>
      <c r="CX103" s="110">
        <f t="shared" si="528"/>
        <v>1264.3799999999999</v>
      </c>
      <c r="CY103" s="128">
        <v>2460</v>
      </c>
      <c r="CZ103" s="124">
        <f t="shared" si="529"/>
        <v>161</v>
      </c>
      <c r="DA103" s="27">
        <v>5.04</v>
      </c>
      <c r="DB103" s="37">
        <f t="shared" si="530"/>
        <v>811.44</v>
      </c>
      <c r="DC103" s="53">
        <v>500</v>
      </c>
      <c r="DD103" s="110">
        <f t="shared" si="531"/>
        <v>952.93999999999983</v>
      </c>
      <c r="DE103" s="128">
        <v>2629</v>
      </c>
      <c r="DF103" s="124">
        <f t="shared" si="532"/>
        <v>169</v>
      </c>
      <c r="DG103" s="27">
        <v>5.29</v>
      </c>
      <c r="DH103" s="37">
        <f t="shared" si="533"/>
        <v>894.01</v>
      </c>
      <c r="DI103" s="53">
        <v>1000</v>
      </c>
      <c r="DJ103" s="110">
        <f t="shared" si="534"/>
        <v>1058.9299999999998</v>
      </c>
      <c r="DK103" s="128">
        <v>2753</v>
      </c>
      <c r="DL103" s="124">
        <f t="shared" si="535"/>
        <v>124</v>
      </c>
      <c r="DM103" s="27">
        <v>5.29</v>
      </c>
      <c r="DN103" s="37">
        <f t="shared" si="464"/>
        <v>655.96</v>
      </c>
      <c r="DO103" s="53">
        <v>500</v>
      </c>
      <c r="DP103" s="110">
        <f t="shared" si="536"/>
        <v>902.9699999999998</v>
      </c>
      <c r="DQ103" s="128">
        <v>2960</v>
      </c>
      <c r="DR103" s="124">
        <f t="shared" si="537"/>
        <v>207</v>
      </c>
      <c r="DS103" s="27">
        <v>5.29</v>
      </c>
      <c r="DT103" s="37">
        <f t="shared" si="467"/>
        <v>1095.03</v>
      </c>
      <c r="DU103" s="53"/>
      <c r="DV103" s="58">
        <f t="shared" si="538"/>
        <v>-192.06000000000017</v>
      </c>
      <c r="DW103" s="128">
        <v>3100</v>
      </c>
      <c r="DX103" s="124">
        <f t="shared" si="539"/>
        <v>140</v>
      </c>
      <c r="DY103" s="27">
        <v>5.29</v>
      </c>
      <c r="DZ103" s="37">
        <f>DY103*DX103</f>
        <v>740.6</v>
      </c>
      <c r="EA103" s="53">
        <v>2000</v>
      </c>
      <c r="EB103" s="110">
        <f t="shared" si="540"/>
        <v>1067.3399999999999</v>
      </c>
      <c r="EC103" s="128">
        <v>3195</v>
      </c>
      <c r="ED103" s="124">
        <f t="shared" si="541"/>
        <v>95</v>
      </c>
      <c r="EE103" s="27">
        <v>5.29</v>
      </c>
      <c r="EF103" s="37">
        <f>EE103*ED103</f>
        <v>502.55</v>
      </c>
      <c r="EG103" s="53">
        <v>1000</v>
      </c>
      <c r="EH103" s="110">
        <f t="shared" si="542"/>
        <v>1564.79</v>
      </c>
      <c r="EI103" s="128">
        <v>3198</v>
      </c>
      <c r="EJ103" s="124">
        <f t="shared" si="509"/>
        <v>3</v>
      </c>
      <c r="EK103" s="27">
        <v>5.29</v>
      </c>
      <c r="EL103" s="37">
        <f>EK103*EJ103</f>
        <v>15.870000000000001</v>
      </c>
      <c r="EM103" s="53">
        <v>1000</v>
      </c>
      <c r="EN103" s="110">
        <f t="shared" si="543"/>
        <v>2548.92</v>
      </c>
      <c r="EO103" s="128">
        <v>3198</v>
      </c>
      <c r="EP103" s="124">
        <f t="shared" si="510"/>
        <v>0</v>
      </c>
      <c r="EQ103" s="27">
        <v>5.38</v>
      </c>
      <c r="ER103" s="37">
        <f>EQ103*EP103</f>
        <v>0</v>
      </c>
      <c r="ES103" s="53"/>
      <c r="ET103" s="110">
        <f t="shared" si="544"/>
        <v>2548.92</v>
      </c>
      <c r="EU103" s="128">
        <v>3200</v>
      </c>
      <c r="EV103" s="124">
        <f t="shared" si="511"/>
        <v>2</v>
      </c>
      <c r="EW103" s="27">
        <v>5.38</v>
      </c>
      <c r="EX103" s="37">
        <f>EW103*EV103</f>
        <v>10.76</v>
      </c>
      <c r="EY103" s="53"/>
      <c r="EZ103" s="110">
        <f t="shared" si="545"/>
        <v>2538.16</v>
      </c>
      <c r="FA103" s="128">
        <v>3200</v>
      </c>
      <c r="FB103" s="124">
        <f t="shared" si="512"/>
        <v>0</v>
      </c>
      <c r="FC103" s="27">
        <v>5.38</v>
      </c>
      <c r="FD103" s="37">
        <f>FC103*FB103</f>
        <v>0</v>
      </c>
      <c r="FE103" s="53"/>
      <c r="FF103" s="110">
        <f t="shared" si="546"/>
        <v>2538.16</v>
      </c>
      <c r="FG103" s="128">
        <v>3200</v>
      </c>
      <c r="FH103" s="124">
        <f t="shared" si="513"/>
        <v>0</v>
      </c>
      <c r="FI103" s="27">
        <v>5.38</v>
      </c>
      <c r="FJ103" s="37">
        <f>FI103*FH103</f>
        <v>0</v>
      </c>
      <c r="FK103" s="53"/>
      <c r="FL103" s="110">
        <f t="shared" si="547"/>
        <v>2538.16</v>
      </c>
      <c r="FM103" s="128">
        <v>3598</v>
      </c>
      <c r="FN103" s="124">
        <f t="shared" si="514"/>
        <v>398</v>
      </c>
      <c r="FO103" s="27">
        <v>5.38</v>
      </c>
      <c r="FP103" s="37">
        <f>FO103*FN103</f>
        <v>2141.2399999999998</v>
      </c>
      <c r="FQ103" s="53"/>
      <c r="FR103" s="110">
        <f t="shared" si="548"/>
        <v>396.92000000000007</v>
      </c>
      <c r="FS103" s="128">
        <v>3831</v>
      </c>
      <c r="FT103" s="124">
        <f t="shared" si="515"/>
        <v>233</v>
      </c>
      <c r="FU103" s="27">
        <v>5.38</v>
      </c>
      <c r="FV103" s="37">
        <f>FU103*FT103</f>
        <v>1253.54</v>
      </c>
      <c r="FW103" s="53"/>
      <c r="FX103" s="58">
        <f t="shared" si="549"/>
        <v>-856.61999999999989</v>
      </c>
      <c r="FY103" s="128">
        <v>4037</v>
      </c>
      <c r="FZ103" s="124">
        <f t="shared" si="516"/>
        <v>206</v>
      </c>
      <c r="GA103" s="27">
        <v>5.56</v>
      </c>
      <c r="GB103" s="37">
        <f>GA103*FZ103</f>
        <v>1145.3599999999999</v>
      </c>
      <c r="GC103" s="53">
        <v>2000</v>
      </c>
      <c r="GD103" s="58">
        <f t="shared" si="550"/>
        <v>-1.9799999999997908</v>
      </c>
      <c r="GE103" s="184">
        <v>4191</v>
      </c>
      <c r="GF103" s="124">
        <f t="shared" si="551"/>
        <v>154</v>
      </c>
      <c r="GG103" s="27">
        <v>5.56</v>
      </c>
      <c r="GH103" s="37">
        <f>GG103*GF103</f>
        <v>856.2399999999999</v>
      </c>
      <c r="GI103" s="53">
        <v>1000</v>
      </c>
      <c r="GJ103" s="187">
        <f t="shared" si="552"/>
        <v>141.78000000000031</v>
      </c>
      <c r="GK103" s="184">
        <v>4376</v>
      </c>
      <c r="GL103" s="185">
        <f t="shared" si="553"/>
        <v>185</v>
      </c>
      <c r="GM103" s="186">
        <v>5.56</v>
      </c>
      <c r="GN103" s="187">
        <f>GM103*GL103</f>
        <v>1028.5999999999999</v>
      </c>
      <c r="GO103" s="188"/>
      <c r="GP103" s="187">
        <f t="shared" si="554"/>
        <v>-886.8199999999996</v>
      </c>
      <c r="GQ103" s="184">
        <v>4078</v>
      </c>
      <c r="GR103" s="185">
        <f t="shared" si="555"/>
        <v>-298</v>
      </c>
      <c r="GS103" s="186">
        <v>5.56</v>
      </c>
      <c r="GT103" s="187">
        <f>GS103*GR103</f>
        <v>-1656.8799999999999</v>
      </c>
      <c r="GU103" s="188">
        <v>-770.06</v>
      </c>
      <c r="GV103" s="187">
        <f t="shared" si="569"/>
        <v>0</v>
      </c>
    </row>
    <row r="104" spans="1:205" ht="15.6" customHeight="1" x14ac:dyDescent="0.25">
      <c r="A104" s="204" t="s">
        <v>57</v>
      </c>
      <c r="B104" s="183">
        <v>33</v>
      </c>
      <c r="C104" s="190">
        <v>692.32</v>
      </c>
      <c r="D104" s="216">
        <v>24</v>
      </c>
      <c r="E104" s="216">
        <v>30</v>
      </c>
      <c r="F104" s="216">
        <v>102</v>
      </c>
      <c r="G104" s="216">
        <v>127</v>
      </c>
      <c r="H104" s="216">
        <v>128</v>
      </c>
      <c r="I104" s="216">
        <v>129</v>
      </c>
      <c r="J104" s="216">
        <v>135</v>
      </c>
      <c r="K104" s="216">
        <v>136</v>
      </c>
      <c r="L104" s="216">
        <v>136</v>
      </c>
      <c r="M104" s="216">
        <v>172</v>
      </c>
      <c r="N104" s="216">
        <v>226</v>
      </c>
      <c r="O104" s="216">
        <v>280</v>
      </c>
      <c r="P104" s="216">
        <v>339</v>
      </c>
      <c r="Q104" s="216">
        <v>339</v>
      </c>
      <c r="R104" s="216">
        <v>489</v>
      </c>
      <c r="S104" s="216">
        <v>489</v>
      </c>
      <c r="T104" s="216">
        <v>494</v>
      </c>
      <c r="U104" s="216">
        <v>496</v>
      </c>
      <c r="V104" s="216">
        <v>500</v>
      </c>
      <c r="W104" s="216">
        <v>500</v>
      </c>
      <c r="X104" s="216">
        <v>500</v>
      </c>
      <c r="Y104" s="216">
        <v>523</v>
      </c>
      <c r="Z104" s="183">
        <f t="shared" si="518"/>
        <v>23</v>
      </c>
      <c r="AA104" s="192">
        <v>4.8099999999999996</v>
      </c>
      <c r="AB104" s="193">
        <f t="shared" si="519"/>
        <v>110.63</v>
      </c>
      <c r="AC104" s="193"/>
      <c r="AD104" s="190">
        <f>C104+AC104-AB104</f>
        <v>581.69000000000005</v>
      </c>
      <c r="AE104" s="194">
        <v>566</v>
      </c>
      <c r="AF104" s="195">
        <f t="shared" si="484"/>
        <v>43</v>
      </c>
      <c r="AG104" s="186">
        <v>4.8099999999999996</v>
      </c>
      <c r="AH104" s="187">
        <f t="shared" si="485"/>
        <v>206.82999999999998</v>
      </c>
      <c r="AI104" s="188"/>
      <c r="AJ104" s="187">
        <f t="shared" si="486"/>
        <v>374.86000000000007</v>
      </c>
      <c r="AK104" s="194">
        <v>616</v>
      </c>
      <c r="AL104" s="195">
        <f t="shared" si="487"/>
        <v>50</v>
      </c>
      <c r="AM104" s="186">
        <v>5.04</v>
      </c>
      <c r="AN104" s="187">
        <f t="shared" si="488"/>
        <v>252</v>
      </c>
      <c r="AO104" s="188">
        <v>1285.2</v>
      </c>
      <c r="AP104" s="187">
        <f t="shared" si="489"/>
        <v>1408.0600000000002</v>
      </c>
      <c r="AQ104" s="194">
        <v>682.62</v>
      </c>
      <c r="AR104" s="195">
        <f t="shared" si="490"/>
        <v>66.62</v>
      </c>
      <c r="AS104" s="186">
        <v>5.04</v>
      </c>
      <c r="AT104" s="187">
        <f t="shared" si="491"/>
        <v>335.76480000000004</v>
      </c>
      <c r="AU104" s="188"/>
      <c r="AV104" s="187">
        <f t="shared" si="492"/>
        <v>1072.2952</v>
      </c>
      <c r="AW104" s="194">
        <v>714</v>
      </c>
      <c r="AX104" s="195">
        <f t="shared" si="493"/>
        <v>31.379999999999995</v>
      </c>
      <c r="AY104" s="186">
        <v>5.04</v>
      </c>
      <c r="AZ104" s="187">
        <f t="shared" si="494"/>
        <v>158.15519999999998</v>
      </c>
      <c r="BA104" s="188"/>
      <c r="BB104" s="196">
        <f t="shared" si="495"/>
        <v>914.1400000000001</v>
      </c>
      <c r="BC104" s="184">
        <v>798</v>
      </c>
      <c r="BD104" s="185">
        <f t="shared" si="496"/>
        <v>84</v>
      </c>
      <c r="BE104" s="186">
        <v>5.04</v>
      </c>
      <c r="BF104" s="187">
        <f t="shared" si="497"/>
        <v>423.36</v>
      </c>
      <c r="BG104" s="188"/>
      <c r="BH104" s="196">
        <f t="shared" si="435"/>
        <v>490.78000000000009</v>
      </c>
      <c r="BI104" s="184">
        <v>827</v>
      </c>
      <c r="BJ104" s="185">
        <f t="shared" si="498"/>
        <v>29</v>
      </c>
      <c r="BK104" s="186">
        <v>5.04</v>
      </c>
      <c r="BL104" s="187">
        <f t="shared" si="499"/>
        <v>146.16</v>
      </c>
      <c r="BM104" s="188"/>
      <c r="BN104" s="187">
        <f t="shared" si="438"/>
        <v>344.62000000000012</v>
      </c>
      <c r="BO104" s="184">
        <v>828</v>
      </c>
      <c r="BP104" s="185">
        <f t="shared" si="500"/>
        <v>1</v>
      </c>
      <c r="BQ104" s="186">
        <v>5.04</v>
      </c>
      <c r="BR104" s="187">
        <f t="shared" si="501"/>
        <v>5.04</v>
      </c>
      <c r="BS104" s="188"/>
      <c r="BT104" s="187">
        <f t="shared" si="502"/>
        <v>339.5800000000001</v>
      </c>
      <c r="BU104" s="184">
        <v>829</v>
      </c>
      <c r="BV104" s="185">
        <f t="shared" si="503"/>
        <v>1</v>
      </c>
      <c r="BW104" s="186">
        <v>5.04</v>
      </c>
      <c r="BX104" s="187">
        <f t="shared" si="504"/>
        <v>5.04</v>
      </c>
      <c r="BY104" s="188"/>
      <c r="BZ104" s="187">
        <f t="shared" si="505"/>
        <v>334.54000000000008</v>
      </c>
      <c r="CA104" s="184">
        <v>834</v>
      </c>
      <c r="CB104" s="185">
        <f t="shared" si="506"/>
        <v>5</v>
      </c>
      <c r="CC104" s="186">
        <v>5.04</v>
      </c>
      <c r="CD104" s="187">
        <f t="shared" si="507"/>
        <v>25.2</v>
      </c>
      <c r="CE104" s="188"/>
      <c r="CF104" s="187">
        <f t="shared" si="508"/>
        <v>309.34000000000009</v>
      </c>
      <c r="CG104" s="184">
        <v>837</v>
      </c>
      <c r="CH104" s="185">
        <f t="shared" si="520"/>
        <v>3</v>
      </c>
      <c r="CI104" s="186">
        <v>5.04</v>
      </c>
      <c r="CJ104" s="187">
        <f t="shared" si="521"/>
        <v>15.120000000000001</v>
      </c>
      <c r="CK104" s="188"/>
      <c r="CL104" s="187">
        <f t="shared" si="522"/>
        <v>294.22000000000008</v>
      </c>
      <c r="CM104" s="184">
        <v>837</v>
      </c>
      <c r="CN104" s="185">
        <f t="shared" si="523"/>
        <v>0</v>
      </c>
      <c r="CO104" s="186">
        <v>5.04</v>
      </c>
      <c r="CP104" s="187">
        <f t="shared" si="524"/>
        <v>0</v>
      </c>
      <c r="CQ104" s="188"/>
      <c r="CR104" s="187">
        <f t="shared" si="525"/>
        <v>294.22000000000008</v>
      </c>
      <c r="CS104" s="184">
        <v>927</v>
      </c>
      <c r="CT104" s="185">
        <f t="shared" si="526"/>
        <v>90</v>
      </c>
      <c r="CU104" s="186">
        <v>5.04</v>
      </c>
      <c r="CV104" s="187">
        <f t="shared" si="527"/>
        <v>453.6</v>
      </c>
      <c r="CW104" s="188"/>
      <c r="CX104" s="187">
        <f t="shared" si="528"/>
        <v>-159.37999999999994</v>
      </c>
      <c r="CY104" s="184">
        <v>986</v>
      </c>
      <c r="CZ104" s="185">
        <f t="shared" si="529"/>
        <v>59</v>
      </c>
      <c r="DA104" s="186">
        <v>5.04</v>
      </c>
      <c r="DB104" s="187">
        <f t="shared" si="530"/>
        <v>297.36</v>
      </c>
      <c r="DC104" s="188"/>
      <c r="DD104" s="187">
        <f t="shared" si="531"/>
        <v>-456.73999999999995</v>
      </c>
      <c r="DE104" s="184">
        <v>1054</v>
      </c>
      <c r="DF104" s="185">
        <f t="shared" si="532"/>
        <v>68</v>
      </c>
      <c r="DG104" s="186">
        <v>5.29</v>
      </c>
      <c r="DH104" s="187">
        <f t="shared" si="533"/>
        <v>359.72</v>
      </c>
      <c r="DI104" s="188">
        <v>529</v>
      </c>
      <c r="DJ104" s="187">
        <f t="shared" si="534"/>
        <v>-287.45999999999998</v>
      </c>
      <c r="DK104" s="184">
        <v>1128</v>
      </c>
      <c r="DL104" s="185">
        <f t="shared" si="535"/>
        <v>74</v>
      </c>
      <c r="DM104" s="186">
        <v>5.29</v>
      </c>
      <c r="DN104" s="187">
        <f t="shared" si="464"/>
        <v>391.46</v>
      </c>
      <c r="DO104" s="188">
        <v>1562</v>
      </c>
      <c r="DP104" s="187">
        <f t="shared" si="536"/>
        <v>883.07999999999993</v>
      </c>
      <c r="DQ104" s="184">
        <v>1178</v>
      </c>
      <c r="DR104" s="185">
        <f t="shared" si="537"/>
        <v>50</v>
      </c>
      <c r="DS104" s="186">
        <v>5.29</v>
      </c>
      <c r="DT104" s="187">
        <f t="shared" si="467"/>
        <v>264.5</v>
      </c>
      <c r="DU104" s="188"/>
      <c r="DV104" s="187">
        <f t="shared" si="538"/>
        <v>618.57999999999993</v>
      </c>
      <c r="DW104" s="184">
        <v>1223</v>
      </c>
      <c r="DX104" s="185">
        <f t="shared" si="539"/>
        <v>45</v>
      </c>
      <c r="DY104" s="186">
        <v>5.29</v>
      </c>
      <c r="DZ104" s="187">
        <f>DY104*DX104</f>
        <v>238.05</v>
      </c>
      <c r="EA104" s="188"/>
      <c r="EB104" s="187">
        <f t="shared" si="540"/>
        <v>380.52999999999992</v>
      </c>
      <c r="EC104" s="184">
        <v>1249</v>
      </c>
      <c r="ED104" s="185">
        <f t="shared" si="541"/>
        <v>26</v>
      </c>
      <c r="EE104" s="186">
        <v>5.29</v>
      </c>
      <c r="EF104" s="187">
        <f>EE104*ED104</f>
        <v>137.54</v>
      </c>
      <c r="EG104" s="188"/>
      <c r="EH104" s="187">
        <f t="shared" si="542"/>
        <v>242.98999999999992</v>
      </c>
      <c r="EI104" s="184">
        <v>1252</v>
      </c>
      <c r="EJ104" s="185">
        <f t="shared" si="509"/>
        <v>3</v>
      </c>
      <c r="EK104" s="186">
        <v>5.29</v>
      </c>
      <c r="EL104" s="187">
        <f>EK104*EJ104</f>
        <v>15.870000000000001</v>
      </c>
      <c r="EM104" s="188"/>
      <c r="EN104" s="187">
        <f t="shared" si="543"/>
        <v>227.11999999999992</v>
      </c>
      <c r="EO104" s="184">
        <v>1255</v>
      </c>
      <c r="EP104" s="185">
        <f t="shared" si="510"/>
        <v>3</v>
      </c>
      <c r="EQ104" s="186">
        <v>5.38</v>
      </c>
      <c r="ER104" s="187">
        <f>EQ104*EP104</f>
        <v>16.14</v>
      </c>
      <c r="ES104" s="188"/>
      <c r="ET104" s="187">
        <f t="shared" si="544"/>
        <v>210.9799999999999</v>
      </c>
      <c r="EU104" s="184">
        <v>1258</v>
      </c>
      <c r="EV104" s="185">
        <f t="shared" si="511"/>
        <v>3</v>
      </c>
      <c r="EW104" s="186">
        <v>5.38</v>
      </c>
      <c r="EX104" s="187">
        <f>EW104*EV104</f>
        <v>16.14</v>
      </c>
      <c r="EY104" s="188"/>
      <c r="EZ104" s="187">
        <f t="shared" si="545"/>
        <v>194.83999999999992</v>
      </c>
      <c r="FA104" s="184">
        <v>1258</v>
      </c>
      <c r="FB104" s="185">
        <f t="shared" si="512"/>
        <v>0</v>
      </c>
      <c r="FC104" s="186">
        <v>5.38</v>
      </c>
      <c r="FD104" s="187">
        <f>FC104*FB104</f>
        <v>0</v>
      </c>
      <c r="FE104" s="188"/>
      <c r="FF104" s="187">
        <f t="shared" si="546"/>
        <v>194.83999999999992</v>
      </c>
      <c r="FG104" s="184">
        <v>1260</v>
      </c>
      <c r="FH104" s="185">
        <f t="shared" si="513"/>
        <v>2</v>
      </c>
      <c r="FI104" s="186">
        <v>5.38</v>
      </c>
      <c r="FJ104" s="187">
        <f>FI104*FH104</f>
        <v>10.76</v>
      </c>
      <c r="FK104" s="188"/>
      <c r="FL104" s="187">
        <f t="shared" si="547"/>
        <v>184.07999999999993</v>
      </c>
      <c r="FM104" s="184">
        <v>1297</v>
      </c>
      <c r="FN104" s="185">
        <f t="shared" si="514"/>
        <v>37</v>
      </c>
      <c r="FO104" s="186">
        <v>5.38</v>
      </c>
      <c r="FP104" s="187">
        <f>FO104*FN104</f>
        <v>199.06</v>
      </c>
      <c r="FQ104" s="188"/>
      <c r="FR104" s="187">
        <f t="shared" si="548"/>
        <v>-14.980000000000075</v>
      </c>
      <c r="FS104" s="184">
        <v>1362</v>
      </c>
      <c r="FT104" s="185">
        <f t="shared" si="515"/>
        <v>65</v>
      </c>
      <c r="FU104" s="186">
        <v>5.38</v>
      </c>
      <c r="FV104" s="187">
        <f>FU104*FT104</f>
        <v>349.7</v>
      </c>
      <c r="FW104" s="188"/>
      <c r="FX104" s="187">
        <f t="shared" si="549"/>
        <v>-364.68000000000006</v>
      </c>
      <c r="FY104" s="184">
        <v>1454</v>
      </c>
      <c r="FZ104" s="185">
        <f t="shared" si="516"/>
        <v>92</v>
      </c>
      <c r="GA104" s="186">
        <v>5.56</v>
      </c>
      <c r="GB104" s="187">
        <f>GA104*FZ104</f>
        <v>511.52</v>
      </c>
      <c r="GC104" s="188">
        <v>538</v>
      </c>
      <c r="GD104" s="187">
        <f t="shared" si="550"/>
        <v>-338.20000000000005</v>
      </c>
      <c r="GE104" s="184">
        <v>1534</v>
      </c>
      <c r="GF104" s="185">
        <f t="shared" si="551"/>
        <v>80</v>
      </c>
      <c r="GG104" s="186">
        <v>5.56</v>
      </c>
      <c r="GH104" s="187">
        <f>GG104*GF104</f>
        <v>444.79999999999995</v>
      </c>
      <c r="GI104" s="188">
        <v>1112</v>
      </c>
      <c r="GJ104" s="187">
        <f t="shared" si="552"/>
        <v>329</v>
      </c>
      <c r="GK104" s="184">
        <v>1770</v>
      </c>
      <c r="GL104" s="185">
        <f t="shared" si="553"/>
        <v>236</v>
      </c>
      <c r="GM104" s="186">
        <v>5.56</v>
      </c>
      <c r="GN104" s="187">
        <f>GM104*GL104</f>
        <v>1312.1599999999999</v>
      </c>
      <c r="GO104" s="188"/>
      <c r="GP104" s="187">
        <f t="shared" si="554"/>
        <v>-983.15999999999985</v>
      </c>
      <c r="GQ104" s="184">
        <v>1468</v>
      </c>
      <c r="GR104" s="185">
        <f t="shared" si="555"/>
        <v>-302</v>
      </c>
      <c r="GS104" s="186">
        <v>5.56</v>
      </c>
      <c r="GT104" s="187">
        <f>GS104*GR104</f>
        <v>-1679.12</v>
      </c>
      <c r="GU104" s="188">
        <v>-695.96</v>
      </c>
      <c r="GV104" s="187">
        <f t="shared" si="569"/>
        <v>0</v>
      </c>
    </row>
    <row r="105" spans="1:205" ht="15.6" customHeight="1" x14ac:dyDescent="0.25">
      <c r="A105" s="210" t="s">
        <v>59</v>
      </c>
      <c r="B105" s="181">
        <v>36</v>
      </c>
      <c r="C105" s="190">
        <v>158.13</v>
      </c>
      <c r="D105" s="191"/>
      <c r="E105" s="191">
        <v>0</v>
      </c>
      <c r="F105" s="191">
        <v>0</v>
      </c>
      <c r="G105" s="191">
        <v>0</v>
      </c>
      <c r="H105" s="191">
        <v>0</v>
      </c>
      <c r="I105" s="191">
        <v>3</v>
      </c>
      <c r="J105" s="191">
        <v>438</v>
      </c>
      <c r="K105" s="191">
        <v>438</v>
      </c>
      <c r="L105" s="191">
        <v>488</v>
      </c>
      <c r="M105" s="191">
        <v>687</v>
      </c>
      <c r="N105" s="191">
        <v>974</v>
      </c>
      <c r="O105" s="191">
        <v>1236</v>
      </c>
      <c r="P105" s="191">
        <v>1585</v>
      </c>
      <c r="Q105" s="191">
        <v>1585</v>
      </c>
      <c r="R105" s="191">
        <v>1636</v>
      </c>
      <c r="S105" s="191">
        <v>1636</v>
      </c>
      <c r="T105" s="191">
        <v>1636</v>
      </c>
      <c r="U105" s="191">
        <v>1637</v>
      </c>
      <c r="V105" s="191">
        <v>1637</v>
      </c>
      <c r="W105" s="191">
        <v>1646</v>
      </c>
      <c r="X105" s="191">
        <v>1685</v>
      </c>
      <c r="Y105" s="191">
        <v>1941</v>
      </c>
      <c r="Z105" s="183">
        <f t="shared" si="518"/>
        <v>256</v>
      </c>
      <c r="AA105" s="192">
        <v>4.8099999999999996</v>
      </c>
      <c r="AB105" s="193">
        <f t="shared" si="519"/>
        <v>1231.3599999999999</v>
      </c>
      <c r="AC105" s="193"/>
      <c r="AD105" s="190">
        <f>C105+AC105-AB105</f>
        <v>-1073.23</v>
      </c>
      <c r="AE105" s="194">
        <v>2203</v>
      </c>
      <c r="AF105" s="195">
        <f t="shared" si="484"/>
        <v>262</v>
      </c>
      <c r="AG105" s="186">
        <v>4.8099999999999996</v>
      </c>
      <c r="AH105" s="187">
        <f t="shared" si="485"/>
        <v>1260.2199999999998</v>
      </c>
      <c r="AI105" s="188"/>
      <c r="AJ105" s="187">
        <f t="shared" si="486"/>
        <v>-2333.4499999999998</v>
      </c>
      <c r="AK105" s="194">
        <v>2459</v>
      </c>
      <c r="AL105" s="195">
        <f t="shared" si="487"/>
        <v>256</v>
      </c>
      <c r="AM105" s="186">
        <v>5.04</v>
      </c>
      <c r="AN105" s="187">
        <f t="shared" si="488"/>
        <v>1290.24</v>
      </c>
      <c r="AO105" s="239" t="s">
        <v>30</v>
      </c>
      <c r="AP105" s="187">
        <f>-AN105+AJ105</f>
        <v>-3623.6899999999996</v>
      </c>
      <c r="AQ105" s="194">
        <v>2843.61</v>
      </c>
      <c r="AR105" s="195">
        <f t="shared" si="490"/>
        <v>384.61000000000013</v>
      </c>
      <c r="AS105" s="186">
        <v>5.04</v>
      </c>
      <c r="AT105" s="187">
        <f t="shared" si="491"/>
        <v>1938.4344000000006</v>
      </c>
      <c r="AU105" s="239"/>
      <c r="AV105" s="187">
        <f>-AT105+AP105</f>
        <v>-5562.1244000000006</v>
      </c>
      <c r="AW105" s="194">
        <v>2902</v>
      </c>
      <c r="AX105" s="195">
        <f t="shared" si="493"/>
        <v>58.389999999999873</v>
      </c>
      <c r="AY105" s="186">
        <v>5.04</v>
      </c>
      <c r="AZ105" s="187">
        <f t="shared" si="494"/>
        <v>294.28559999999936</v>
      </c>
      <c r="BA105" s="239"/>
      <c r="BB105" s="196">
        <f>-AZ105+AV105</f>
        <v>-5856.41</v>
      </c>
      <c r="BC105" s="184">
        <v>3005</v>
      </c>
      <c r="BD105" s="185">
        <f t="shared" si="496"/>
        <v>103</v>
      </c>
      <c r="BE105" s="186">
        <v>5.04</v>
      </c>
      <c r="BF105" s="187">
        <f t="shared" si="497"/>
        <v>519.12</v>
      </c>
      <c r="BG105" s="239"/>
      <c r="BH105" s="196">
        <f>-BF105+BB105</f>
        <v>-6375.53</v>
      </c>
      <c r="BI105" s="184">
        <v>3028</v>
      </c>
      <c r="BJ105" s="185">
        <f t="shared" si="498"/>
        <v>23</v>
      </c>
      <c r="BK105" s="186">
        <v>5.04</v>
      </c>
      <c r="BL105" s="187">
        <f t="shared" si="499"/>
        <v>115.92</v>
      </c>
      <c r="BM105" s="239">
        <v>6000</v>
      </c>
      <c r="BN105" s="187">
        <f t="shared" si="438"/>
        <v>-491.44999999999982</v>
      </c>
      <c r="BO105" s="184">
        <v>3028</v>
      </c>
      <c r="BP105" s="185">
        <f t="shared" si="500"/>
        <v>0</v>
      </c>
      <c r="BQ105" s="186">
        <v>5.04</v>
      </c>
      <c r="BR105" s="187">
        <f t="shared" si="501"/>
        <v>0</v>
      </c>
      <c r="BS105" s="239">
        <v>500</v>
      </c>
      <c r="BT105" s="187">
        <f t="shared" si="502"/>
        <v>8.5500000000001819</v>
      </c>
      <c r="BU105" s="184">
        <v>3028</v>
      </c>
      <c r="BV105" s="185">
        <f t="shared" si="503"/>
        <v>0</v>
      </c>
      <c r="BW105" s="186">
        <v>5.04</v>
      </c>
      <c r="BX105" s="187">
        <f t="shared" si="504"/>
        <v>0</v>
      </c>
      <c r="BY105" s="239"/>
      <c r="BZ105" s="187">
        <f t="shared" si="505"/>
        <v>8.5500000000001819</v>
      </c>
      <c r="CA105" s="184">
        <v>3037</v>
      </c>
      <c r="CB105" s="185">
        <f t="shared" si="506"/>
        <v>9</v>
      </c>
      <c r="CC105" s="186">
        <v>5.04</v>
      </c>
      <c r="CD105" s="187">
        <f t="shared" si="507"/>
        <v>45.36</v>
      </c>
      <c r="CE105" s="239"/>
      <c r="CF105" s="187">
        <f t="shared" si="508"/>
        <v>-36.809999999999818</v>
      </c>
      <c r="CG105" s="184">
        <v>3067</v>
      </c>
      <c r="CH105" s="185">
        <f t="shared" si="520"/>
        <v>30</v>
      </c>
      <c r="CI105" s="186">
        <v>5.04</v>
      </c>
      <c r="CJ105" s="187">
        <f t="shared" si="521"/>
        <v>151.19999999999999</v>
      </c>
      <c r="CK105" s="239"/>
      <c r="CL105" s="187">
        <f t="shared" si="522"/>
        <v>-188.00999999999982</v>
      </c>
      <c r="CM105" s="184">
        <v>3077</v>
      </c>
      <c r="CN105" s="185">
        <f t="shared" si="523"/>
        <v>10</v>
      </c>
      <c r="CO105" s="186">
        <v>5.04</v>
      </c>
      <c r="CP105" s="187">
        <f t="shared" si="524"/>
        <v>50.4</v>
      </c>
      <c r="CQ105" s="239"/>
      <c r="CR105" s="187">
        <f t="shared" si="525"/>
        <v>-238.40999999999983</v>
      </c>
      <c r="CS105" s="184">
        <v>3077</v>
      </c>
      <c r="CT105" s="185">
        <f t="shared" si="526"/>
        <v>0</v>
      </c>
      <c r="CU105" s="186">
        <v>5.04</v>
      </c>
      <c r="CV105" s="187">
        <f t="shared" si="527"/>
        <v>0</v>
      </c>
      <c r="CW105" s="239"/>
      <c r="CX105" s="187">
        <f t="shared" si="528"/>
        <v>-238.40999999999983</v>
      </c>
      <c r="CY105" s="184">
        <v>3543</v>
      </c>
      <c r="CZ105" s="185">
        <f t="shared" si="529"/>
        <v>466</v>
      </c>
      <c r="DA105" s="186">
        <v>5.04</v>
      </c>
      <c r="DB105" s="187">
        <f t="shared" si="530"/>
        <v>2348.64</v>
      </c>
      <c r="DC105" s="239"/>
      <c r="DD105" s="187">
        <f t="shared" si="531"/>
        <v>-2587.0499999999997</v>
      </c>
      <c r="DE105" s="184">
        <v>3820</v>
      </c>
      <c r="DF105" s="185">
        <f t="shared" si="532"/>
        <v>277</v>
      </c>
      <c r="DG105" s="186">
        <v>5.29</v>
      </c>
      <c r="DH105" s="187">
        <f t="shared" si="533"/>
        <v>1465.33</v>
      </c>
      <c r="DI105" s="239">
        <v>5000</v>
      </c>
      <c r="DJ105" s="187">
        <f t="shared" si="534"/>
        <v>947.62000000000035</v>
      </c>
      <c r="DK105" s="184">
        <v>4275</v>
      </c>
      <c r="DL105" s="185">
        <f t="shared" si="535"/>
        <v>455</v>
      </c>
      <c r="DM105" s="186">
        <v>5.29</v>
      </c>
      <c r="DN105" s="187">
        <f t="shared" si="464"/>
        <v>2406.9499999999998</v>
      </c>
      <c r="DO105" s="239"/>
      <c r="DP105" s="187">
        <f t="shared" si="536"/>
        <v>-1459.3299999999995</v>
      </c>
      <c r="DQ105" s="184">
        <v>4378</v>
      </c>
      <c r="DR105" s="185">
        <f t="shared" si="537"/>
        <v>103</v>
      </c>
      <c r="DS105" s="186">
        <v>5.29</v>
      </c>
      <c r="DT105" s="187">
        <f t="shared" si="467"/>
        <v>544.87</v>
      </c>
      <c r="DU105" s="239"/>
      <c r="DV105" s="187">
        <f t="shared" si="538"/>
        <v>-2004.1999999999994</v>
      </c>
      <c r="DW105" s="184">
        <v>4477</v>
      </c>
      <c r="DX105" s="185">
        <f t="shared" si="539"/>
        <v>99</v>
      </c>
      <c r="DY105" s="186">
        <v>5.29</v>
      </c>
      <c r="DZ105" s="187">
        <f>DY105*DX105</f>
        <v>523.71</v>
      </c>
      <c r="EA105" s="239">
        <v>2500</v>
      </c>
      <c r="EB105" s="187">
        <f t="shared" si="540"/>
        <v>-27.9099999999994</v>
      </c>
      <c r="EC105" s="184">
        <v>4516</v>
      </c>
      <c r="ED105" s="185">
        <f t="shared" si="541"/>
        <v>39</v>
      </c>
      <c r="EE105" s="186">
        <v>5.29</v>
      </c>
      <c r="EF105" s="187">
        <f>EE105*ED105</f>
        <v>206.31</v>
      </c>
      <c r="EG105" s="239"/>
      <c r="EH105" s="187">
        <f t="shared" si="542"/>
        <v>-234.2199999999994</v>
      </c>
      <c r="EI105" s="184">
        <v>4516</v>
      </c>
      <c r="EJ105" s="185">
        <f t="shared" si="509"/>
        <v>0</v>
      </c>
      <c r="EK105" s="186">
        <v>5.29</v>
      </c>
      <c r="EL105" s="187">
        <f>EK105*EJ105</f>
        <v>0</v>
      </c>
      <c r="EM105" s="188">
        <v>300</v>
      </c>
      <c r="EN105" s="187">
        <f t="shared" si="543"/>
        <v>65.780000000000598</v>
      </c>
      <c r="EO105" s="184">
        <v>4516</v>
      </c>
      <c r="EP105" s="185">
        <f t="shared" si="510"/>
        <v>0</v>
      </c>
      <c r="EQ105" s="186">
        <v>5.38</v>
      </c>
      <c r="ER105" s="187">
        <f>EQ105*EP105</f>
        <v>0</v>
      </c>
      <c r="ES105" s="188"/>
      <c r="ET105" s="187">
        <f t="shared" si="544"/>
        <v>65.780000000000598</v>
      </c>
      <c r="EU105" s="184">
        <v>4516</v>
      </c>
      <c r="EV105" s="185">
        <f t="shared" si="511"/>
        <v>0</v>
      </c>
      <c r="EW105" s="186">
        <v>5.38</v>
      </c>
      <c r="EX105" s="187">
        <f>EW105*EV105</f>
        <v>0</v>
      </c>
      <c r="EY105" s="188"/>
      <c r="EZ105" s="187">
        <f t="shared" si="545"/>
        <v>65.780000000000598</v>
      </c>
      <c r="FA105" s="184">
        <v>4516</v>
      </c>
      <c r="FB105" s="185">
        <f t="shared" si="512"/>
        <v>0</v>
      </c>
      <c r="FC105" s="186">
        <v>5.38</v>
      </c>
      <c r="FD105" s="187">
        <f>FC105*FB105</f>
        <v>0</v>
      </c>
      <c r="FE105" s="188"/>
      <c r="FF105" s="187">
        <f t="shared" si="546"/>
        <v>65.780000000000598</v>
      </c>
      <c r="FG105" s="184">
        <v>4648</v>
      </c>
      <c r="FH105" s="185">
        <f t="shared" si="513"/>
        <v>132</v>
      </c>
      <c r="FI105" s="186">
        <v>5.38</v>
      </c>
      <c r="FJ105" s="187">
        <f>FI105*FH105</f>
        <v>710.16</v>
      </c>
      <c r="FK105" s="188"/>
      <c r="FL105" s="187">
        <f t="shared" si="547"/>
        <v>-644.37999999999943</v>
      </c>
      <c r="FM105" s="184">
        <v>4994</v>
      </c>
      <c r="FN105" s="185">
        <f t="shared" si="514"/>
        <v>346</v>
      </c>
      <c r="FO105" s="186">
        <v>5.38</v>
      </c>
      <c r="FP105" s="187">
        <f>FO105*FN105</f>
        <v>1861.48</v>
      </c>
      <c r="FQ105" s="188"/>
      <c r="FR105" s="187">
        <f t="shared" si="548"/>
        <v>-2505.8599999999997</v>
      </c>
      <c r="FS105" s="184">
        <v>5269</v>
      </c>
      <c r="FT105" s="185">
        <f t="shared" si="515"/>
        <v>275</v>
      </c>
      <c r="FU105" s="186">
        <v>5.38</v>
      </c>
      <c r="FV105" s="187">
        <f>FU105*FT105</f>
        <v>1479.5</v>
      </c>
      <c r="FW105" s="188"/>
      <c r="FX105" s="187">
        <f t="shared" si="549"/>
        <v>-3985.3599999999997</v>
      </c>
      <c r="FY105" s="184">
        <v>5586</v>
      </c>
      <c r="FZ105" s="185">
        <f t="shared" si="516"/>
        <v>317</v>
      </c>
      <c r="GA105" s="186">
        <v>5.56</v>
      </c>
      <c r="GB105" s="187">
        <f>GA105*FZ105</f>
        <v>1762.52</v>
      </c>
      <c r="GC105" s="188">
        <v>4000</v>
      </c>
      <c r="GD105" s="187">
        <f t="shared" si="550"/>
        <v>-1747.8799999999997</v>
      </c>
      <c r="GE105" s="184">
        <v>6095</v>
      </c>
      <c r="GF105" s="185">
        <f t="shared" si="551"/>
        <v>509</v>
      </c>
      <c r="GG105" s="186">
        <v>5.56</v>
      </c>
      <c r="GH105" s="187">
        <f>GG105*GF105</f>
        <v>2830.04</v>
      </c>
      <c r="GI105" s="188">
        <v>2000</v>
      </c>
      <c r="GJ105" s="187">
        <f t="shared" si="552"/>
        <v>-2577.9199999999996</v>
      </c>
      <c r="GK105" s="184">
        <v>6125</v>
      </c>
      <c r="GL105" s="185">
        <f t="shared" si="553"/>
        <v>30</v>
      </c>
      <c r="GM105" s="186">
        <v>5.56</v>
      </c>
      <c r="GN105" s="187">
        <f>GM105*GL105</f>
        <v>166.79999999999998</v>
      </c>
      <c r="GO105" s="188"/>
      <c r="GP105" s="187">
        <f t="shared" si="554"/>
        <v>-2744.72</v>
      </c>
      <c r="GQ105" s="184">
        <v>5626</v>
      </c>
      <c r="GR105" s="185">
        <f t="shared" si="555"/>
        <v>-499</v>
      </c>
      <c r="GS105" s="186">
        <v>5.56</v>
      </c>
      <c r="GT105" s="187">
        <f>GS105*GR105</f>
        <v>-2774.4399999999996</v>
      </c>
      <c r="GU105" s="188">
        <f>2000-2029.72</f>
        <v>-29.720000000000027</v>
      </c>
      <c r="GV105" s="187">
        <f t="shared" si="569"/>
        <v>0</v>
      </c>
    </row>
    <row r="106" spans="1:205" ht="15.75" customHeight="1" x14ac:dyDescent="0.25">
      <c r="A106" s="235" t="s">
        <v>60</v>
      </c>
      <c r="B106" s="181">
        <v>37</v>
      </c>
      <c r="C106" s="190">
        <v>-120.5</v>
      </c>
      <c r="D106" s="191"/>
      <c r="E106" s="191">
        <v>0</v>
      </c>
      <c r="F106" s="191">
        <v>0</v>
      </c>
      <c r="G106" s="191">
        <v>0</v>
      </c>
      <c r="H106" s="191">
        <v>0</v>
      </c>
      <c r="I106" s="191">
        <v>0</v>
      </c>
      <c r="J106" s="191">
        <v>45</v>
      </c>
      <c r="K106" s="191">
        <v>45</v>
      </c>
      <c r="L106" s="191">
        <v>45</v>
      </c>
      <c r="M106" s="191">
        <v>45</v>
      </c>
      <c r="N106" s="191">
        <v>37</v>
      </c>
      <c r="O106" s="191">
        <v>50</v>
      </c>
      <c r="P106" s="191">
        <v>69</v>
      </c>
      <c r="Q106" s="191">
        <v>69</v>
      </c>
      <c r="R106" s="191">
        <v>95</v>
      </c>
      <c r="S106" s="191">
        <v>95</v>
      </c>
      <c r="T106" s="191">
        <v>95</v>
      </c>
      <c r="U106" s="191">
        <v>99</v>
      </c>
      <c r="V106" s="191">
        <v>99</v>
      </c>
      <c r="W106" s="191">
        <v>99</v>
      </c>
      <c r="X106" s="191">
        <v>99</v>
      </c>
      <c r="Y106" s="191">
        <v>112</v>
      </c>
      <c r="Z106" s="183">
        <f t="shared" si="418"/>
        <v>13</v>
      </c>
      <c r="AA106" s="192">
        <v>4.8099999999999996</v>
      </c>
      <c r="AB106" s="193">
        <f t="shared" si="419"/>
        <v>62.529999999999994</v>
      </c>
      <c r="AC106" s="193"/>
      <c r="AD106" s="190">
        <f t="shared" si="420"/>
        <v>-183.03</v>
      </c>
      <c r="AE106" s="194">
        <v>122</v>
      </c>
      <c r="AF106" s="195">
        <f t="shared" si="421"/>
        <v>10</v>
      </c>
      <c r="AG106" s="186">
        <v>4.8099999999999996</v>
      </c>
      <c r="AH106" s="187">
        <f t="shared" si="422"/>
        <v>48.099999999999994</v>
      </c>
      <c r="AI106" s="188"/>
      <c r="AJ106" s="187">
        <f t="shared" si="423"/>
        <v>-231.13</v>
      </c>
      <c r="AK106" s="194">
        <v>141</v>
      </c>
      <c r="AL106" s="195">
        <f t="shared" si="424"/>
        <v>19</v>
      </c>
      <c r="AM106" s="186">
        <v>5.04</v>
      </c>
      <c r="AN106" s="187">
        <f t="shared" si="425"/>
        <v>95.76</v>
      </c>
      <c r="AO106" s="188"/>
      <c r="AP106" s="187">
        <f t="shared" si="426"/>
        <v>-326.89</v>
      </c>
      <c r="AQ106" s="194">
        <v>160</v>
      </c>
      <c r="AR106" s="195">
        <f t="shared" si="427"/>
        <v>19</v>
      </c>
      <c r="AS106" s="186">
        <v>5.04</v>
      </c>
      <c r="AT106" s="187">
        <f t="shared" si="428"/>
        <v>95.76</v>
      </c>
      <c r="AU106" s="188"/>
      <c r="AV106" s="187">
        <f t="shared" si="429"/>
        <v>-422.65</v>
      </c>
      <c r="AW106" s="194">
        <v>168</v>
      </c>
      <c r="AX106" s="195">
        <f t="shared" si="430"/>
        <v>8</v>
      </c>
      <c r="AY106" s="186">
        <v>5.04</v>
      </c>
      <c r="AZ106" s="187">
        <f t="shared" si="431"/>
        <v>40.32</v>
      </c>
      <c r="BA106" s="188"/>
      <c r="BB106" s="196">
        <f t="shared" si="432"/>
        <v>-462.96999999999997</v>
      </c>
      <c r="BC106" s="184">
        <v>181</v>
      </c>
      <c r="BD106" s="185">
        <f t="shared" si="433"/>
        <v>13</v>
      </c>
      <c r="BE106" s="186">
        <v>5.04</v>
      </c>
      <c r="BF106" s="187">
        <f t="shared" si="434"/>
        <v>65.52</v>
      </c>
      <c r="BG106" s="188">
        <v>500</v>
      </c>
      <c r="BH106" s="196">
        <f t="shared" ref="BH106:BH129" si="570">BG106-BF106+BB106</f>
        <v>-28.489999999999952</v>
      </c>
      <c r="BI106" s="184">
        <v>182</v>
      </c>
      <c r="BJ106" s="185">
        <f t="shared" si="436"/>
        <v>1</v>
      </c>
      <c r="BK106" s="186">
        <v>5.04</v>
      </c>
      <c r="BL106" s="187">
        <f t="shared" si="437"/>
        <v>5.04</v>
      </c>
      <c r="BM106" s="188"/>
      <c r="BN106" s="187">
        <f t="shared" ref="BN106:BN129" si="571">BM106-BL106+BH106</f>
        <v>-33.529999999999951</v>
      </c>
      <c r="BO106" s="184">
        <v>182</v>
      </c>
      <c r="BP106" s="185">
        <f t="shared" si="439"/>
        <v>0</v>
      </c>
      <c r="BQ106" s="186">
        <v>5.04</v>
      </c>
      <c r="BR106" s="187">
        <f t="shared" si="440"/>
        <v>0</v>
      </c>
      <c r="BS106" s="188"/>
      <c r="BT106" s="187">
        <f t="shared" si="441"/>
        <v>-33.529999999999951</v>
      </c>
      <c r="BU106" s="184">
        <v>182</v>
      </c>
      <c r="BV106" s="185">
        <f t="shared" si="442"/>
        <v>0</v>
      </c>
      <c r="BW106" s="186">
        <v>5.04</v>
      </c>
      <c r="BX106" s="187">
        <f t="shared" si="443"/>
        <v>0</v>
      </c>
      <c r="BY106" s="188"/>
      <c r="BZ106" s="187">
        <f t="shared" si="444"/>
        <v>-33.529999999999951</v>
      </c>
      <c r="CA106" s="184">
        <v>395</v>
      </c>
      <c r="CB106" s="185">
        <f t="shared" si="445"/>
        <v>213</v>
      </c>
      <c r="CC106" s="186">
        <v>5.04</v>
      </c>
      <c r="CD106" s="187">
        <f t="shared" si="446"/>
        <v>1073.52</v>
      </c>
      <c r="CE106" s="188"/>
      <c r="CF106" s="187">
        <f t="shared" si="447"/>
        <v>-1107.05</v>
      </c>
      <c r="CG106" s="184">
        <v>395</v>
      </c>
      <c r="CH106" s="185">
        <f t="shared" si="448"/>
        <v>0</v>
      </c>
      <c r="CI106" s="186">
        <v>5.04</v>
      </c>
      <c r="CJ106" s="187">
        <f t="shared" si="449"/>
        <v>0</v>
      </c>
      <c r="CK106" s="188">
        <v>1100</v>
      </c>
      <c r="CL106" s="187">
        <f t="shared" si="450"/>
        <v>-7.0499999999999545</v>
      </c>
      <c r="CM106" s="184">
        <v>408</v>
      </c>
      <c r="CN106" s="185">
        <f t="shared" si="451"/>
        <v>13</v>
      </c>
      <c r="CO106" s="186">
        <v>5.04</v>
      </c>
      <c r="CP106" s="187">
        <f t="shared" si="452"/>
        <v>65.52</v>
      </c>
      <c r="CQ106" s="188"/>
      <c r="CR106" s="187">
        <f t="shared" si="453"/>
        <v>-72.569999999999951</v>
      </c>
      <c r="CS106" s="184">
        <v>431</v>
      </c>
      <c r="CT106" s="185">
        <f t="shared" si="454"/>
        <v>23</v>
      </c>
      <c r="CU106" s="186">
        <v>5.04</v>
      </c>
      <c r="CV106" s="187">
        <f t="shared" si="455"/>
        <v>115.92</v>
      </c>
      <c r="CW106" s="188"/>
      <c r="CX106" s="187">
        <f t="shared" si="456"/>
        <v>-188.48999999999995</v>
      </c>
      <c r="CY106" s="184">
        <v>500</v>
      </c>
      <c r="CZ106" s="185">
        <f t="shared" si="457"/>
        <v>69</v>
      </c>
      <c r="DA106" s="186">
        <v>5.04</v>
      </c>
      <c r="DB106" s="187">
        <f t="shared" si="458"/>
        <v>347.76</v>
      </c>
      <c r="DC106" s="188"/>
      <c r="DD106" s="187">
        <f t="shared" si="459"/>
        <v>-536.25</v>
      </c>
      <c r="DE106" s="184">
        <v>570</v>
      </c>
      <c r="DF106" s="185">
        <f t="shared" si="460"/>
        <v>70</v>
      </c>
      <c r="DG106" s="186">
        <v>5.29</v>
      </c>
      <c r="DH106" s="187">
        <f t="shared" si="461"/>
        <v>370.3</v>
      </c>
      <c r="DI106" s="188">
        <v>600</v>
      </c>
      <c r="DJ106" s="187">
        <f t="shared" si="462"/>
        <v>-306.55</v>
      </c>
      <c r="DK106" s="184">
        <v>636</v>
      </c>
      <c r="DL106" s="185">
        <f t="shared" si="463"/>
        <v>66</v>
      </c>
      <c r="DM106" s="186">
        <v>5.29</v>
      </c>
      <c r="DN106" s="187">
        <f t="shared" ref="DN106" si="572">DM106*DL106</f>
        <v>349.14</v>
      </c>
      <c r="DO106" s="188"/>
      <c r="DP106" s="187">
        <f t="shared" si="465"/>
        <v>-655.69</v>
      </c>
      <c r="DQ106" s="184">
        <v>762</v>
      </c>
      <c r="DR106" s="185">
        <f t="shared" si="466"/>
        <v>126</v>
      </c>
      <c r="DS106" s="186">
        <v>5.29</v>
      </c>
      <c r="DT106" s="187">
        <f t="shared" ref="DT106" si="573">DS106*DR106</f>
        <v>666.54</v>
      </c>
      <c r="DU106" s="188"/>
      <c r="DV106" s="187">
        <f t="shared" si="468"/>
        <v>-1322.23</v>
      </c>
      <c r="DW106" s="184">
        <v>1281</v>
      </c>
      <c r="DX106" s="185">
        <f t="shared" si="469"/>
        <v>519</v>
      </c>
      <c r="DY106" s="186">
        <v>5.29</v>
      </c>
      <c r="DZ106" s="187">
        <f t="shared" ref="DZ106" si="574">DY106*DX106</f>
        <v>2745.51</v>
      </c>
      <c r="EA106" s="188">
        <v>1350</v>
      </c>
      <c r="EB106" s="187">
        <f t="shared" si="470"/>
        <v>-2717.7400000000002</v>
      </c>
      <c r="EC106" s="184">
        <v>2103</v>
      </c>
      <c r="ED106" s="124">
        <f t="shared" si="471"/>
        <v>822</v>
      </c>
      <c r="EE106" s="27">
        <v>5.29</v>
      </c>
      <c r="EF106" s="37">
        <f t="shared" ref="EF106" si="575">EE106*ED106</f>
        <v>4348.38</v>
      </c>
      <c r="EG106" s="53">
        <v>2700</v>
      </c>
      <c r="EH106" s="57">
        <f t="shared" si="472"/>
        <v>-4366.1200000000008</v>
      </c>
      <c r="EI106" s="245" t="s">
        <v>177</v>
      </c>
      <c r="EJ106" s="246"/>
      <c r="EK106" s="246"/>
      <c r="EL106" s="247"/>
      <c r="EM106" s="188">
        <v>3550</v>
      </c>
      <c r="EN106" s="57">
        <f t="shared" si="473"/>
        <v>-816.1200000000008</v>
      </c>
      <c r="EO106" s="245" t="s">
        <v>177</v>
      </c>
      <c r="EP106" s="246"/>
      <c r="EQ106" s="246"/>
      <c r="ER106" s="247"/>
      <c r="ES106" s="188"/>
      <c r="ET106" s="57">
        <f t="shared" si="474"/>
        <v>-816.1200000000008</v>
      </c>
      <c r="EU106" s="245" t="s">
        <v>177</v>
      </c>
      <c r="EV106" s="246"/>
      <c r="EW106" s="246"/>
      <c r="EX106" s="247"/>
      <c r="EY106" s="188"/>
      <c r="EZ106" s="58">
        <f t="shared" si="475"/>
        <v>-816.1200000000008</v>
      </c>
      <c r="FA106" s="245" t="s">
        <v>177</v>
      </c>
      <c r="FB106" s="246"/>
      <c r="FC106" s="246"/>
      <c r="FD106" s="247"/>
      <c r="FE106" s="188">
        <v>817</v>
      </c>
      <c r="FF106" s="187">
        <f t="shared" si="476"/>
        <v>0.87999999999919964</v>
      </c>
      <c r="FG106" s="245" t="s">
        <v>177</v>
      </c>
      <c r="FH106" s="246"/>
      <c r="FI106" s="246"/>
      <c r="FJ106" s="247"/>
      <c r="FK106" s="188"/>
      <c r="FL106" s="187">
        <f t="shared" si="477"/>
        <v>0.87999999999919964</v>
      </c>
      <c r="FM106" s="245" t="s">
        <v>177</v>
      </c>
      <c r="FN106" s="246"/>
      <c r="FO106" s="246"/>
      <c r="FP106" s="247"/>
      <c r="FQ106" s="188"/>
      <c r="FR106" s="187">
        <f t="shared" si="478"/>
        <v>0.87999999999919964</v>
      </c>
      <c r="FS106" s="245" t="s">
        <v>177</v>
      </c>
      <c r="FT106" s="246"/>
      <c r="FU106" s="246"/>
      <c r="FV106" s="247"/>
      <c r="FW106" s="188"/>
      <c r="FX106" s="187">
        <f t="shared" si="479"/>
        <v>0.87999999999919964</v>
      </c>
      <c r="FY106" s="245" t="s">
        <v>177</v>
      </c>
      <c r="FZ106" s="246"/>
      <c r="GA106" s="246"/>
      <c r="GB106" s="247"/>
      <c r="GC106" s="188"/>
      <c r="GD106" s="187">
        <f t="shared" si="480"/>
        <v>0.87999999999919964</v>
      </c>
      <c r="GE106" s="245" t="s">
        <v>177</v>
      </c>
      <c r="GF106" s="246"/>
      <c r="GG106" s="246"/>
      <c r="GH106" s="247"/>
      <c r="GI106" s="188"/>
      <c r="GJ106" s="187">
        <f t="shared" si="481"/>
        <v>0.87999999999919964</v>
      </c>
      <c r="GK106" s="245" t="s">
        <v>177</v>
      </c>
      <c r="GL106" s="246"/>
      <c r="GM106" s="246"/>
      <c r="GN106" s="247"/>
      <c r="GO106" s="188">
        <v>-0.88</v>
      </c>
      <c r="GP106" s="187">
        <f t="shared" si="482"/>
        <v>-8.0035977845227535E-13</v>
      </c>
      <c r="GQ106" s="245" t="s">
        <v>177</v>
      </c>
      <c r="GR106" s="246"/>
      <c r="GS106" s="246"/>
      <c r="GT106" s="247"/>
      <c r="GU106" s="188"/>
      <c r="GV106" s="187">
        <f t="shared" si="517"/>
        <v>-8.0035977845227535E-13</v>
      </c>
      <c r="GW106" s="107" t="s">
        <v>220</v>
      </c>
    </row>
    <row r="107" spans="1:205" ht="15.75" customHeight="1" x14ac:dyDescent="0.25">
      <c r="A107" s="210" t="s">
        <v>61</v>
      </c>
      <c r="B107" s="181">
        <v>38</v>
      </c>
      <c r="C107" s="24">
        <v>-5.36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>
        <v>252</v>
      </c>
      <c r="O107" s="2">
        <v>4</v>
      </c>
      <c r="P107" s="2">
        <v>9</v>
      </c>
      <c r="Q107" s="2">
        <v>82</v>
      </c>
      <c r="R107" s="2">
        <v>139</v>
      </c>
      <c r="S107" s="2">
        <v>139</v>
      </c>
      <c r="T107" s="2">
        <v>139</v>
      </c>
      <c r="U107" s="2">
        <v>139</v>
      </c>
      <c r="V107" s="2">
        <v>139</v>
      </c>
      <c r="W107" s="2">
        <v>139</v>
      </c>
      <c r="X107" s="2">
        <v>140</v>
      </c>
      <c r="Y107" s="2">
        <v>154</v>
      </c>
      <c r="Z107" s="20">
        <f t="shared" si="418"/>
        <v>14</v>
      </c>
      <c r="AA107" s="21">
        <v>4.8099999999999996</v>
      </c>
      <c r="AB107" s="22">
        <f t="shared" si="419"/>
        <v>67.339999999999989</v>
      </c>
      <c r="AC107" s="22"/>
      <c r="AD107" s="24">
        <f t="shared" si="420"/>
        <v>-72.699999999999989</v>
      </c>
      <c r="AE107" s="49">
        <v>236</v>
      </c>
      <c r="AF107" s="36">
        <f t="shared" si="421"/>
        <v>82</v>
      </c>
      <c r="AG107" s="27">
        <v>4.8099999999999996</v>
      </c>
      <c r="AH107" s="37">
        <f t="shared" si="422"/>
        <v>394.41999999999996</v>
      </c>
      <c r="AI107" s="53"/>
      <c r="AJ107" s="58">
        <f t="shared" si="423"/>
        <v>-467.11999999999995</v>
      </c>
      <c r="AK107" s="49">
        <v>337</v>
      </c>
      <c r="AL107" s="36">
        <f t="shared" si="424"/>
        <v>101</v>
      </c>
      <c r="AM107" s="27">
        <v>5.04</v>
      </c>
      <c r="AN107" s="37">
        <f t="shared" si="425"/>
        <v>509.04</v>
      </c>
      <c r="AO107" s="53">
        <v>467.12</v>
      </c>
      <c r="AP107" s="58">
        <f t="shared" si="426"/>
        <v>-509.03999999999996</v>
      </c>
      <c r="AQ107" s="49">
        <v>337</v>
      </c>
      <c r="AR107" s="111">
        <f t="shared" si="427"/>
        <v>0</v>
      </c>
      <c r="AS107" s="27">
        <v>5.04</v>
      </c>
      <c r="AT107" s="37">
        <f t="shared" si="428"/>
        <v>0</v>
      </c>
      <c r="AU107" s="53"/>
      <c r="AV107" s="58">
        <f t="shared" si="429"/>
        <v>-509.03999999999996</v>
      </c>
      <c r="AW107" s="103">
        <v>337</v>
      </c>
      <c r="AX107" s="36">
        <f t="shared" si="430"/>
        <v>0</v>
      </c>
      <c r="AY107" s="27">
        <v>5.04</v>
      </c>
      <c r="AZ107" s="37">
        <f t="shared" si="431"/>
        <v>0</v>
      </c>
      <c r="BA107" s="53"/>
      <c r="BB107" s="120">
        <f t="shared" si="432"/>
        <v>-509.03999999999996</v>
      </c>
      <c r="BC107" s="130">
        <v>361</v>
      </c>
      <c r="BD107" s="124">
        <f t="shared" si="433"/>
        <v>24</v>
      </c>
      <c r="BE107" s="27">
        <v>5.04</v>
      </c>
      <c r="BF107" s="37">
        <f t="shared" si="434"/>
        <v>120.96000000000001</v>
      </c>
      <c r="BG107" s="53">
        <v>600</v>
      </c>
      <c r="BH107" s="120">
        <f t="shared" si="570"/>
        <v>-30</v>
      </c>
      <c r="BI107" s="130">
        <v>361</v>
      </c>
      <c r="BJ107" s="124">
        <f t="shared" si="436"/>
        <v>0</v>
      </c>
      <c r="BK107" s="27">
        <v>5.04</v>
      </c>
      <c r="BL107" s="37">
        <f t="shared" si="437"/>
        <v>0</v>
      </c>
      <c r="BM107" s="53"/>
      <c r="BN107" s="58">
        <f t="shared" si="571"/>
        <v>-30</v>
      </c>
      <c r="BO107" s="130">
        <v>361</v>
      </c>
      <c r="BP107" s="124">
        <f t="shared" si="439"/>
        <v>0</v>
      </c>
      <c r="BQ107" s="27">
        <v>5.04</v>
      </c>
      <c r="BR107" s="37">
        <f t="shared" si="440"/>
        <v>0</v>
      </c>
      <c r="BS107" s="53"/>
      <c r="BT107" s="58">
        <f t="shared" si="441"/>
        <v>-30</v>
      </c>
      <c r="BU107" s="130">
        <v>361</v>
      </c>
      <c r="BV107" s="124">
        <f t="shared" si="442"/>
        <v>0</v>
      </c>
      <c r="BW107" s="27">
        <v>5.04</v>
      </c>
      <c r="BX107" s="37">
        <f t="shared" si="443"/>
        <v>0</v>
      </c>
      <c r="BY107" s="53"/>
      <c r="BZ107" s="58">
        <f t="shared" si="444"/>
        <v>-30</v>
      </c>
      <c r="CA107" s="130">
        <v>376</v>
      </c>
      <c r="CB107" s="124">
        <f t="shared" si="445"/>
        <v>15</v>
      </c>
      <c r="CC107" s="27">
        <v>5.04</v>
      </c>
      <c r="CD107" s="37">
        <f t="shared" si="446"/>
        <v>75.599999999999994</v>
      </c>
      <c r="CE107" s="53"/>
      <c r="CF107" s="58">
        <f t="shared" si="447"/>
        <v>-105.6</v>
      </c>
      <c r="CG107" s="130">
        <v>376</v>
      </c>
      <c r="CH107" s="124">
        <f t="shared" si="448"/>
        <v>0</v>
      </c>
      <c r="CI107" s="27">
        <v>5.04</v>
      </c>
      <c r="CJ107" s="37">
        <f t="shared" si="449"/>
        <v>0</v>
      </c>
      <c r="CK107" s="53"/>
      <c r="CL107" s="58">
        <f t="shared" si="450"/>
        <v>-105.6</v>
      </c>
      <c r="CM107" s="130">
        <v>395</v>
      </c>
      <c r="CN107" s="124">
        <f t="shared" si="451"/>
        <v>19</v>
      </c>
      <c r="CO107" s="27">
        <v>5.04</v>
      </c>
      <c r="CP107" s="37">
        <f t="shared" si="452"/>
        <v>95.76</v>
      </c>
      <c r="CQ107" s="53"/>
      <c r="CR107" s="58">
        <f t="shared" si="453"/>
        <v>-201.36</v>
      </c>
      <c r="CS107" s="130">
        <v>446</v>
      </c>
      <c r="CT107" s="124">
        <f t="shared" si="454"/>
        <v>51</v>
      </c>
      <c r="CU107" s="27">
        <v>5.04</v>
      </c>
      <c r="CV107" s="37">
        <f t="shared" si="455"/>
        <v>257.04000000000002</v>
      </c>
      <c r="CW107" s="53">
        <v>400</v>
      </c>
      <c r="CX107" s="58">
        <f t="shared" si="456"/>
        <v>-58.400000000000034</v>
      </c>
      <c r="CY107" s="130">
        <v>486</v>
      </c>
      <c r="CZ107" s="124">
        <f t="shared" si="457"/>
        <v>40</v>
      </c>
      <c r="DA107" s="27">
        <v>5.04</v>
      </c>
      <c r="DB107" s="37">
        <f t="shared" si="458"/>
        <v>201.6</v>
      </c>
      <c r="DC107" s="53"/>
      <c r="DD107" s="58">
        <f t="shared" si="459"/>
        <v>-260</v>
      </c>
      <c r="DE107" s="130">
        <v>497</v>
      </c>
      <c r="DF107" s="124">
        <f t="shared" si="460"/>
        <v>11</v>
      </c>
      <c r="DG107" s="27">
        <v>5.29</v>
      </c>
      <c r="DH107" s="37">
        <f t="shared" si="461"/>
        <v>58.19</v>
      </c>
      <c r="DI107" s="53"/>
      <c r="DJ107" s="58">
        <f t="shared" si="462"/>
        <v>-318.19</v>
      </c>
      <c r="DK107" s="130">
        <v>508</v>
      </c>
      <c r="DL107" s="124">
        <f t="shared" si="463"/>
        <v>11</v>
      </c>
      <c r="DM107" s="27">
        <v>5.29</v>
      </c>
      <c r="DN107" s="37">
        <f>DM107*DL107</f>
        <v>58.19</v>
      </c>
      <c r="DO107" s="53">
        <v>225</v>
      </c>
      <c r="DP107" s="58">
        <f t="shared" si="465"/>
        <v>-151.38</v>
      </c>
      <c r="DQ107" s="130">
        <v>511</v>
      </c>
      <c r="DR107" s="124">
        <f t="shared" si="466"/>
        <v>3</v>
      </c>
      <c r="DS107" s="27">
        <v>5.29</v>
      </c>
      <c r="DT107" s="37">
        <f>DS107*DR107</f>
        <v>15.870000000000001</v>
      </c>
      <c r="DU107" s="53"/>
      <c r="DV107" s="58">
        <f t="shared" si="468"/>
        <v>-167.25</v>
      </c>
      <c r="DW107" s="130">
        <v>528</v>
      </c>
      <c r="DX107" s="124">
        <f t="shared" si="469"/>
        <v>17</v>
      </c>
      <c r="DY107" s="27">
        <v>5.29</v>
      </c>
      <c r="DZ107" s="37">
        <f>DY107*DX107</f>
        <v>89.93</v>
      </c>
      <c r="EA107" s="53"/>
      <c r="EB107" s="58">
        <f t="shared" si="470"/>
        <v>-257.18</v>
      </c>
      <c r="EC107" s="184">
        <v>533</v>
      </c>
      <c r="ED107" s="124">
        <f t="shared" si="471"/>
        <v>5</v>
      </c>
      <c r="EE107" s="27">
        <v>5.29</v>
      </c>
      <c r="EF107" s="37">
        <f>EE107*ED107</f>
        <v>26.45</v>
      </c>
      <c r="EG107" s="53"/>
      <c r="EH107" s="58">
        <f t="shared" si="472"/>
        <v>-283.63</v>
      </c>
      <c r="EI107" s="245" t="s">
        <v>177</v>
      </c>
      <c r="EJ107" s="246"/>
      <c r="EK107" s="246"/>
      <c r="EL107" s="247"/>
      <c r="EM107" s="188"/>
      <c r="EN107" s="58">
        <f t="shared" si="473"/>
        <v>-283.63</v>
      </c>
      <c r="EO107" s="245" t="s">
        <v>177</v>
      </c>
      <c r="EP107" s="246"/>
      <c r="EQ107" s="246"/>
      <c r="ER107" s="247"/>
      <c r="ES107" s="188"/>
      <c r="ET107" s="58">
        <f t="shared" si="474"/>
        <v>-283.63</v>
      </c>
      <c r="EU107" s="245" t="s">
        <v>177</v>
      </c>
      <c r="EV107" s="246"/>
      <c r="EW107" s="246"/>
      <c r="EX107" s="247"/>
      <c r="EY107" s="188"/>
      <c r="EZ107" s="58">
        <f t="shared" si="475"/>
        <v>-283.63</v>
      </c>
      <c r="FA107" s="245" t="s">
        <v>177</v>
      </c>
      <c r="FB107" s="246"/>
      <c r="FC107" s="246"/>
      <c r="FD107" s="247"/>
      <c r="FE107" s="188"/>
      <c r="FF107" s="58">
        <f t="shared" si="476"/>
        <v>-283.63</v>
      </c>
      <c r="FG107" s="245" t="s">
        <v>177</v>
      </c>
      <c r="FH107" s="246"/>
      <c r="FI107" s="246"/>
      <c r="FJ107" s="247"/>
      <c r="FK107" s="188"/>
      <c r="FL107" s="187">
        <f t="shared" si="477"/>
        <v>-283.63</v>
      </c>
      <c r="FM107" s="245" t="s">
        <v>177</v>
      </c>
      <c r="FN107" s="246"/>
      <c r="FO107" s="246"/>
      <c r="FP107" s="247"/>
      <c r="FQ107" s="188"/>
      <c r="FR107" s="187">
        <f t="shared" si="478"/>
        <v>-283.63</v>
      </c>
      <c r="FS107" s="245" t="s">
        <v>177</v>
      </c>
      <c r="FT107" s="246"/>
      <c r="FU107" s="246"/>
      <c r="FV107" s="247"/>
      <c r="FW107" s="188"/>
      <c r="FX107" s="187">
        <f t="shared" si="479"/>
        <v>-283.63</v>
      </c>
      <c r="FY107" s="245" t="s">
        <v>177</v>
      </c>
      <c r="FZ107" s="246"/>
      <c r="GA107" s="246"/>
      <c r="GB107" s="247"/>
      <c r="GC107" s="188">
        <v>283.63</v>
      </c>
      <c r="GD107" s="187">
        <f t="shared" si="480"/>
        <v>0</v>
      </c>
      <c r="GE107" s="245" t="s">
        <v>177</v>
      </c>
      <c r="GF107" s="246"/>
      <c r="GG107" s="246"/>
      <c r="GH107" s="247"/>
      <c r="GI107" s="188"/>
      <c r="GJ107" s="187">
        <f t="shared" si="481"/>
        <v>0</v>
      </c>
      <c r="GK107" s="245" t="s">
        <v>177</v>
      </c>
      <c r="GL107" s="246"/>
      <c r="GM107" s="246"/>
      <c r="GN107" s="247"/>
      <c r="GO107" s="188"/>
      <c r="GP107" s="187">
        <f t="shared" si="482"/>
        <v>0</v>
      </c>
      <c r="GQ107" s="245" t="s">
        <v>177</v>
      </c>
      <c r="GR107" s="246"/>
      <c r="GS107" s="246"/>
      <c r="GT107" s="247"/>
      <c r="GU107" s="188"/>
      <c r="GV107" s="187">
        <f t="shared" si="517"/>
        <v>0</v>
      </c>
    </row>
    <row r="108" spans="1:205" s="107" customFormat="1" ht="15.75" customHeight="1" x14ac:dyDescent="0.25">
      <c r="A108" s="249" t="s">
        <v>62</v>
      </c>
      <c r="B108" s="182">
        <v>39</v>
      </c>
      <c r="C108" s="137"/>
      <c r="D108" s="114"/>
      <c r="E108" s="138"/>
      <c r="F108" s="138"/>
      <c r="G108" s="138"/>
      <c r="H108" s="139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37"/>
      <c r="Y108" s="137"/>
      <c r="Z108" s="114"/>
      <c r="AA108" s="114"/>
      <c r="AB108" s="137"/>
      <c r="AC108" s="141"/>
      <c r="AD108" s="137"/>
      <c r="AE108" s="66"/>
      <c r="AF108" s="67">
        <f t="shared" si="421"/>
        <v>0</v>
      </c>
      <c r="AG108" s="68">
        <v>4.8099999999999996</v>
      </c>
      <c r="AH108" s="57">
        <f t="shared" si="422"/>
        <v>0</v>
      </c>
      <c r="AI108" s="69"/>
      <c r="AJ108" s="57">
        <f t="shared" si="423"/>
        <v>0</v>
      </c>
      <c r="AK108" s="66">
        <v>25</v>
      </c>
      <c r="AL108" s="67">
        <f t="shared" si="424"/>
        <v>25</v>
      </c>
      <c r="AM108" s="68">
        <v>5.04</v>
      </c>
      <c r="AN108" s="57">
        <f t="shared" si="425"/>
        <v>126</v>
      </c>
      <c r="AO108" s="69"/>
      <c r="AP108" s="57">
        <f t="shared" si="426"/>
        <v>-126</v>
      </c>
      <c r="AQ108" s="66">
        <v>221.5</v>
      </c>
      <c r="AR108" s="67">
        <f t="shared" si="427"/>
        <v>196.5</v>
      </c>
      <c r="AS108" s="68">
        <v>5.04</v>
      </c>
      <c r="AT108" s="57">
        <f t="shared" si="428"/>
        <v>990.36</v>
      </c>
      <c r="AU108" s="69"/>
      <c r="AV108" s="57">
        <f t="shared" si="429"/>
        <v>-1116.3600000000001</v>
      </c>
      <c r="AW108" s="66">
        <v>569</v>
      </c>
      <c r="AX108" s="67">
        <f t="shared" si="430"/>
        <v>347.5</v>
      </c>
      <c r="AY108" s="68">
        <v>5.04</v>
      </c>
      <c r="AZ108" s="57">
        <f t="shared" si="431"/>
        <v>1751.4</v>
      </c>
      <c r="BA108" s="69">
        <v>1512</v>
      </c>
      <c r="BB108" s="119">
        <f t="shared" si="432"/>
        <v>-1355.7600000000002</v>
      </c>
      <c r="BC108" s="129">
        <v>844</v>
      </c>
      <c r="BD108" s="125">
        <f t="shared" si="433"/>
        <v>275</v>
      </c>
      <c r="BE108" s="68">
        <v>5.04</v>
      </c>
      <c r="BF108" s="57">
        <f t="shared" si="434"/>
        <v>1386</v>
      </c>
      <c r="BG108" s="69">
        <f>1512+1500</f>
        <v>3012</v>
      </c>
      <c r="BH108" s="119">
        <f t="shared" si="570"/>
        <v>270.23999999999978</v>
      </c>
      <c r="BI108" s="129">
        <v>1350</v>
      </c>
      <c r="BJ108" s="125">
        <f t="shared" si="436"/>
        <v>506</v>
      </c>
      <c r="BK108" s="68">
        <v>5.04</v>
      </c>
      <c r="BL108" s="57">
        <f t="shared" si="437"/>
        <v>2550.2400000000002</v>
      </c>
      <c r="BM108" s="69"/>
      <c r="BN108" s="57">
        <f t="shared" si="571"/>
        <v>-2280.0000000000005</v>
      </c>
      <c r="BO108" s="129">
        <v>2058</v>
      </c>
      <c r="BP108" s="125">
        <f t="shared" si="439"/>
        <v>708</v>
      </c>
      <c r="BQ108" s="68">
        <v>5.04</v>
      </c>
      <c r="BR108" s="57">
        <f t="shared" si="440"/>
        <v>3568.32</v>
      </c>
      <c r="BS108" s="69">
        <v>2000</v>
      </c>
      <c r="BT108" s="57">
        <f t="shared" si="441"/>
        <v>-3848.3200000000006</v>
      </c>
      <c r="BU108" s="129">
        <v>2846</v>
      </c>
      <c r="BV108" s="125">
        <f t="shared" si="442"/>
        <v>788</v>
      </c>
      <c r="BW108" s="68">
        <v>5.04</v>
      </c>
      <c r="BX108" s="57">
        <f t="shared" si="443"/>
        <v>3971.52</v>
      </c>
      <c r="BY108" s="69">
        <v>2500</v>
      </c>
      <c r="BZ108" s="57">
        <f t="shared" si="444"/>
        <v>-5319.84</v>
      </c>
      <c r="CA108" s="129">
        <v>3805</v>
      </c>
      <c r="CB108" s="125">
        <f t="shared" si="445"/>
        <v>959</v>
      </c>
      <c r="CC108" s="68">
        <v>5.04</v>
      </c>
      <c r="CD108" s="57">
        <f t="shared" si="446"/>
        <v>4833.3599999999997</v>
      </c>
      <c r="CE108" s="69">
        <v>2700</v>
      </c>
      <c r="CF108" s="57">
        <f t="shared" si="447"/>
        <v>-7453.2</v>
      </c>
      <c r="CG108" s="251">
        <v>4769</v>
      </c>
      <c r="CH108" s="253">
        <f t="shared" si="448"/>
        <v>964</v>
      </c>
      <c r="CI108" s="255">
        <v>5.04</v>
      </c>
      <c r="CJ108" s="257">
        <f t="shared" si="449"/>
        <v>4858.5600000000004</v>
      </c>
      <c r="CK108" s="259">
        <v>1500</v>
      </c>
      <c r="CL108" s="257">
        <f t="shared" si="450"/>
        <v>-10811.76</v>
      </c>
      <c r="CM108" s="251">
        <v>5379</v>
      </c>
      <c r="CN108" s="253">
        <f t="shared" si="451"/>
        <v>610</v>
      </c>
      <c r="CO108" s="255">
        <v>5.04</v>
      </c>
      <c r="CP108" s="257">
        <f t="shared" si="452"/>
        <v>3074.4</v>
      </c>
      <c r="CQ108" s="259">
        <v>4800</v>
      </c>
      <c r="CR108" s="257">
        <f t="shared" si="453"/>
        <v>-9086.16</v>
      </c>
      <c r="CS108" s="263">
        <v>5663</v>
      </c>
      <c r="CT108" s="253">
        <f t="shared" si="454"/>
        <v>284</v>
      </c>
      <c r="CU108" s="255">
        <v>5.04</v>
      </c>
      <c r="CV108" s="257">
        <f t="shared" si="455"/>
        <v>1431.36</v>
      </c>
      <c r="CW108" s="259">
        <v>13900</v>
      </c>
      <c r="CX108" s="261">
        <f t="shared" si="456"/>
        <v>3382.4799999999996</v>
      </c>
      <c r="CY108" s="263">
        <v>5918</v>
      </c>
      <c r="CZ108" s="264">
        <f t="shared" si="457"/>
        <v>255</v>
      </c>
      <c r="DA108" s="265">
        <v>5.04</v>
      </c>
      <c r="DB108" s="266">
        <f t="shared" si="458"/>
        <v>1285.2</v>
      </c>
      <c r="DC108" s="267"/>
      <c r="DD108" s="261">
        <f t="shared" si="459"/>
        <v>2097.2799999999997</v>
      </c>
      <c r="DE108" s="263">
        <v>6187</v>
      </c>
      <c r="DF108" s="264">
        <f t="shared" si="460"/>
        <v>269</v>
      </c>
      <c r="DG108" s="265">
        <v>5.29</v>
      </c>
      <c r="DH108" s="266">
        <f t="shared" si="461"/>
        <v>1423.01</v>
      </c>
      <c r="DI108" s="267">
        <v>225</v>
      </c>
      <c r="DJ108" s="261">
        <f t="shared" si="462"/>
        <v>899.26999999999975</v>
      </c>
      <c r="DK108" s="263">
        <v>6187</v>
      </c>
      <c r="DL108" s="264">
        <f t="shared" si="463"/>
        <v>0</v>
      </c>
      <c r="DM108" s="265">
        <v>5.29</v>
      </c>
      <c r="DN108" s="266">
        <f t="shared" ref="DN108" si="576">DM108*DL108</f>
        <v>0</v>
      </c>
      <c r="DO108" s="267"/>
      <c r="DP108" s="261">
        <f t="shared" si="465"/>
        <v>899.26999999999975</v>
      </c>
      <c r="DQ108" s="263">
        <v>6803</v>
      </c>
      <c r="DR108" s="264">
        <f t="shared" si="466"/>
        <v>616</v>
      </c>
      <c r="DS108" s="265">
        <v>5.29</v>
      </c>
      <c r="DT108" s="266">
        <f t="shared" ref="DT108" si="577">DS108*DR108</f>
        <v>3258.64</v>
      </c>
      <c r="DU108" s="267"/>
      <c r="DV108" s="257">
        <f t="shared" si="468"/>
        <v>-2359.37</v>
      </c>
      <c r="DW108" s="263">
        <v>7209</v>
      </c>
      <c r="DX108" s="264">
        <f t="shared" si="469"/>
        <v>406</v>
      </c>
      <c r="DY108" s="265">
        <v>5.29</v>
      </c>
      <c r="DZ108" s="266">
        <f t="shared" ref="DZ108" si="578">DY108*DX108</f>
        <v>2147.7400000000002</v>
      </c>
      <c r="EA108" s="267"/>
      <c r="EB108" s="257">
        <f t="shared" si="470"/>
        <v>-4507.1100000000006</v>
      </c>
      <c r="EC108" s="276">
        <v>7749</v>
      </c>
      <c r="ED108" s="264">
        <f t="shared" si="471"/>
        <v>540</v>
      </c>
      <c r="EE108" s="265">
        <v>5.29</v>
      </c>
      <c r="EF108" s="266">
        <f t="shared" ref="EF108" si="579">EE108*ED108</f>
        <v>2856.6</v>
      </c>
      <c r="EG108" s="267">
        <v>5000</v>
      </c>
      <c r="EH108" s="257">
        <f t="shared" si="472"/>
        <v>-2363.7100000000005</v>
      </c>
      <c r="EI108" s="268" t="s">
        <v>177</v>
      </c>
      <c r="EJ108" s="269"/>
      <c r="EK108" s="269"/>
      <c r="EL108" s="270"/>
      <c r="EM108" s="274"/>
      <c r="EN108" s="257">
        <f t="shared" si="473"/>
        <v>-2363.7100000000005</v>
      </c>
      <c r="EO108" s="268" t="s">
        <v>177</v>
      </c>
      <c r="EP108" s="269"/>
      <c r="EQ108" s="269"/>
      <c r="ER108" s="270"/>
      <c r="ES108" s="274"/>
      <c r="ET108" s="257">
        <f t="shared" si="474"/>
        <v>-2363.7100000000005</v>
      </c>
      <c r="EU108" s="268" t="s">
        <v>177</v>
      </c>
      <c r="EV108" s="269"/>
      <c r="EW108" s="269"/>
      <c r="EX108" s="270"/>
      <c r="EY108" s="274">
        <v>2363.71</v>
      </c>
      <c r="EZ108" s="278">
        <f t="shared" si="475"/>
        <v>0</v>
      </c>
      <c r="FA108" s="268" t="s">
        <v>177</v>
      </c>
      <c r="FB108" s="269"/>
      <c r="FC108" s="269"/>
      <c r="FD108" s="270"/>
      <c r="FE108" s="274"/>
      <c r="FF108" s="278">
        <f t="shared" si="476"/>
        <v>0</v>
      </c>
      <c r="FG108" s="268" t="s">
        <v>177</v>
      </c>
      <c r="FH108" s="269"/>
      <c r="FI108" s="269"/>
      <c r="FJ108" s="270"/>
      <c r="FK108" s="274"/>
      <c r="FL108" s="278">
        <f t="shared" si="477"/>
        <v>0</v>
      </c>
      <c r="FM108" s="268" t="s">
        <v>177</v>
      </c>
      <c r="FN108" s="269"/>
      <c r="FO108" s="269"/>
      <c r="FP108" s="270"/>
      <c r="FQ108" s="274"/>
      <c r="FR108" s="278">
        <f t="shared" si="478"/>
        <v>0</v>
      </c>
      <c r="FS108" s="268" t="s">
        <v>177</v>
      </c>
      <c r="FT108" s="269"/>
      <c r="FU108" s="269"/>
      <c r="FV108" s="270"/>
      <c r="FW108" s="274"/>
      <c r="FX108" s="278">
        <f t="shared" si="479"/>
        <v>0</v>
      </c>
      <c r="FY108" s="268" t="s">
        <v>177</v>
      </c>
      <c r="FZ108" s="269"/>
      <c r="GA108" s="269"/>
      <c r="GB108" s="270"/>
      <c r="GC108" s="274"/>
      <c r="GD108" s="278">
        <f t="shared" si="480"/>
        <v>0</v>
      </c>
      <c r="GE108" s="268" t="s">
        <v>177</v>
      </c>
      <c r="GF108" s="269"/>
      <c r="GG108" s="269"/>
      <c r="GH108" s="270"/>
      <c r="GI108" s="274"/>
      <c r="GJ108" s="278">
        <f t="shared" si="481"/>
        <v>0</v>
      </c>
      <c r="GK108" s="268" t="s">
        <v>177</v>
      </c>
      <c r="GL108" s="269"/>
      <c r="GM108" s="269"/>
      <c r="GN108" s="270"/>
      <c r="GO108" s="274"/>
      <c r="GP108" s="278">
        <f t="shared" si="482"/>
        <v>0</v>
      </c>
      <c r="GQ108" s="268" t="s">
        <v>177</v>
      </c>
      <c r="GR108" s="269"/>
      <c r="GS108" s="269"/>
      <c r="GT108" s="270"/>
      <c r="GU108" s="274"/>
      <c r="GV108" s="278">
        <f t="shared" si="517"/>
        <v>0</v>
      </c>
    </row>
    <row r="109" spans="1:205" ht="15.75" customHeight="1" x14ac:dyDescent="0.25">
      <c r="A109" s="250"/>
      <c r="B109" s="182">
        <v>40</v>
      </c>
      <c r="C109" s="8"/>
      <c r="D109" s="9"/>
      <c r="E109" s="10"/>
      <c r="F109" s="10"/>
      <c r="G109" s="10"/>
      <c r="H109" s="15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8"/>
      <c r="Y109" s="8"/>
      <c r="Z109" s="9"/>
      <c r="AA109" s="9"/>
      <c r="AB109" s="8"/>
      <c r="AC109" s="14"/>
      <c r="AD109" s="8"/>
      <c r="AE109" s="49"/>
      <c r="AF109" s="36">
        <f t="shared" si="421"/>
        <v>0</v>
      </c>
      <c r="AG109" s="27">
        <v>4.8099999999999996</v>
      </c>
      <c r="AH109" s="37">
        <f t="shared" si="422"/>
        <v>0</v>
      </c>
      <c r="AI109" s="53"/>
      <c r="AJ109" s="37">
        <f t="shared" si="423"/>
        <v>0</v>
      </c>
      <c r="AK109" s="49"/>
      <c r="AL109" s="36">
        <f t="shared" si="424"/>
        <v>0</v>
      </c>
      <c r="AM109" s="27">
        <v>5.04</v>
      </c>
      <c r="AN109" s="37">
        <f t="shared" si="425"/>
        <v>0</v>
      </c>
      <c r="AO109" s="53"/>
      <c r="AP109" s="59">
        <f t="shared" si="426"/>
        <v>0</v>
      </c>
      <c r="AQ109" s="49"/>
      <c r="AR109" s="36">
        <f t="shared" si="427"/>
        <v>0</v>
      </c>
      <c r="AS109" s="27">
        <v>5.04</v>
      </c>
      <c r="AT109" s="37">
        <f t="shared" si="428"/>
        <v>0</v>
      </c>
      <c r="AU109" s="53"/>
      <c r="AV109" s="59">
        <f t="shared" si="429"/>
        <v>0</v>
      </c>
      <c r="AW109" s="49"/>
      <c r="AX109" s="36">
        <f t="shared" si="430"/>
        <v>0</v>
      </c>
      <c r="AY109" s="27">
        <v>5.04</v>
      </c>
      <c r="AZ109" s="37">
        <f t="shared" si="431"/>
        <v>0</v>
      </c>
      <c r="BA109" s="53"/>
      <c r="BB109" s="121">
        <f t="shared" si="432"/>
        <v>0</v>
      </c>
      <c r="BC109" s="128"/>
      <c r="BD109" s="124">
        <f t="shared" si="433"/>
        <v>0</v>
      </c>
      <c r="BE109" s="27">
        <v>5.04</v>
      </c>
      <c r="BF109" s="37">
        <f t="shared" si="434"/>
        <v>0</v>
      </c>
      <c r="BG109" s="53"/>
      <c r="BH109" s="121">
        <f t="shared" si="570"/>
        <v>0</v>
      </c>
      <c r="BI109" s="128"/>
      <c r="BJ109" s="124">
        <f t="shared" si="436"/>
        <v>0</v>
      </c>
      <c r="BK109" s="27">
        <v>5.04</v>
      </c>
      <c r="BL109" s="37">
        <f t="shared" si="437"/>
        <v>0</v>
      </c>
      <c r="BM109" s="53"/>
      <c r="BN109" s="110">
        <f t="shared" si="571"/>
        <v>0</v>
      </c>
      <c r="BO109" s="128"/>
      <c r="BP109" s="124">
        <f t="shared" si="439"/>
        <v>0</v>
      </c>
      <c r="BQ109" s="27">
        <v>5.04</v>
      </c>
      <c r="BR109" s="37">
        <f t="shared" si="440"/>
        <v>0</v>
      </c>
      <c r="BS109" s="53"/>
      <c r="BT109" s="110">
        <f t="shared" si="441"/>
        <v>0</v>
      </c>
      <c r="BU109" s="128"/>
      <c r="BV109" s="124">
        <f t="shared" si="442"/>
        <v>0</v>
      </c>
      <c r="BW109" s="27">
        <v>5.04</v>
      </c>
      <c r="BX109" s="37">
        <f t="shared" si="443"/>
        <v>0</v>
      </c>
      <c r="BY109" s="53"/>
      <c r="BZ109" s="110">
        <f t="shared" si="444"/>
        <v>0</v>
      </c>
      <c r="CA109" s="128"/>
      <c r="CB109" s="124">
        <f t="shared" si="445"/>
        <v>0</v>
      </c>
      <c r="CC109" s="27">
        <v>5.04</v>
      </c>
      <c r="CD109" s="37">
        <f t="shared" si="446"/>
        <v>0</v>
      </c>
      <c r="CE109" s="53"/>
      <c r="CF109" s="110">
        <f t="shared" si="447"/>
        <v>0</v>
      </c>
      <c r="CG109" s="252"/>
      <c r="CH109" s="254"/>
      <c r="CI109" s="256"/>
      <c r="CJ109" s="258"/>
      <c r="CK109" s="260"/>
      <c r="CL109" s="258"/>
      <c r="CM109" s="252"/>
      <c r="CN109" s="254"/>
      <c r="CO109" s="256"/>
      <c r="CP109" s="258"/>
      <c r="CQ109" s="260"/>
      <c r="CR109" s="262"/>
      <c r="CS109" s="252"/>
      <c r="CT109" s="254"/>
      <c r="CU109" s="256"/>
      <c r="CV109" s="258"/>
      <c r="CW109" s="260"/>
      <c r="CX109" s="262"/>
      <c r="CY109" s="252"/>
      <c r="CZ109" s="254"/>
      <c r="DA109" s="256"/>
      <c r="DB109" s="258"/>
      <c r="DC109" s="260"/>
      <c r="DD109" s="262"/>
      <c r="DE109" s="252"/>
      <c r="DF109" s="254"/>
      <c r="DG109" s="256"/>
      <c r="DH109" s="258"/>
      <c r="DI109" s="260"/>
      <c r="DJ109" s="262"/>
      <c r="DK109" s="252"/>
      <c r="DL109" s="254"/>
      <c r="DM109" s="256"/>
      <c r="DN109" s="258"/>
      <c r="DO109" s="260"/>
      <c r="DP109" s="262"/>
      <c r="DQ109" s="252"/>
      <c r="DR109" s="254"/>
      <c r="DS109" s="256"/>
      <c r="DT109" s="258"/>
      <c r="DU109" s="260"/>
      <c r="DV109" s="262"/>
      <c r="DW109" s="252"/>
      <c r="DX109" s="254"/>
      <c r="DY109" s="256"/>
      <c r="DZ109" s="258"/>
      <c r="EA109" s="260"/>
      <c r="EB109" s="262"/>
      <c r="EC109" s="277"/>
      <c r="ED109" s="254"/>
      <c r="EE109" s="256"/>
      <c r="EF109" s="258"/>
      <c r="EG109" s="260"/>
      <c r="EH109" s="262"/>
      <c r="EI109" s="271"/>
      <c r="EJ109" s="272"/>
      <c r="EK109" s="272"/>
      <c r="EL109" s="273"/>
      <c r="EM109" s="275"/>
      <c r="EN109" s="262"/>
      <c r="EO109" s="271"/>
      <c r="EP109" s="272"/>
      <c r="EQ109" s="272"/>
      <c r="ER109" s="273"/>
      <c r="ES109" s="275"/>
      <c r="ET109" s="262"/>
      <c r="EU109" s="271"/>
      <c r="EV109" s="272"/>
      <c r="EW109" s="272"/>
      <c r="EX109" s="273"/>
      <c r="EY109" s="275"/>
      <c r="EZ109" s="279"/>
      <c r="FA109" s="271"/>
      <c r="FB109" s="272"/>
      <c r="FC109" s="272"/>
      <c r="FD109" s="273"/>
      <c r="FE109" s="275"/>
      <c r="FF109" s="279"/>
      <c r="FG109" s="271"/>
      <c r="FH109" s="272"/>
      <c r="FI109" s="272"/>
      <c r="FJ109" s="273"/>
      <c r="FK109" s="275"/>
      <c r="FL109" s="279"/>
      <c r="FM109" s="271"/>
      <c r="FN109" s="272"/>
      <c r="FO109" s="272"/>
      <c r="FP109" s="273"/>
      <c r="FQ109" s="275"/>
      <c r="FR109" s="279"/>
      <c r="FS109" s="271"/>
      <c r="FT109" s="272"/>
      <c r="FU109" s="272"/>
      <c r="FV109" s="273"/>
      <c r="FW109" s="275"/>
      <c r="FX109" s="279"/>
      <c r="FY109" s="271"/>
      <c r="FZ109" s="272"/>
      <c r="GA109" s="272"/>
      <c r="GB109" s="273"/>
      <c r="GC109" s="275"/>
      <c r="GD109" s="279"/>
      <c r="GE109" s="271"/>
      <c r="GF109" s="272"/>
      <c r="GG109" s="272"/>
      <c r="GH109" s="273"/>
      <c r="GI109" s="275"/>
      <c r="GJ109" s="279"/>
      <c r="GK109" s="271"/>
      <c r="GL109" s="272"/>
      <c r="GM109" s="272"/>
      <c r="GN109" s="273"/>
      <c r="GO109" s="275"/>
      <c r="GP109" s="279"/>
      <c r="GQ109" s="271"/>
      <c r="GR109" s="272"/>
      <c r="GS109" s="272"/>
      <c r="GT109" s="273"/>
      <c r="GU109" s="275"/>
      <c r="GV109" s="279"/>
    </row>
    <row r="110" spans="1:205" ht="15.75" customHeight="1" x14ac:dyDescent="0.25">
      <c r="A110" s="210" t="s">
        <v>64</v>
      </c>
      <c r="B110" s="181">
        <v>43</v>
      </c>
      <c r="C110" s="17">
        <v>-35.78</v>
      </c>
      <c r="D110" s="71">
        <v>11</v>
      </c>
      <c r="E110" s="62">
        <v>35</v>
      </c>
      <c r="F110" s="71">
        <v>87</v>
      </c>
      <c r="G110" s="71">
        <v>149</v>
      </c>
      <c r="H110" s="71">
        <v>197</v>
      </c>
      <c r="I110" s="71">
        <v>240</v>
      </c>
      <c r="J110" s="71">
        <v>181</v>
      </c>
      <c r="K110" s="71">
        <v>262</v>
      </c>
      <c r="L110" s="71">
        <v>597</v>
      </c>
      <c r="M110" s="71">
        <v>763</v>
      </c>
      <c r="N110" s="71">
        <v>876</v>
      </c>
      <c r="O110" s="71">
        <v>950</v>
      </c>
      <c r="P110" s="71">
        <v>1041</v>
      </c>
      <c r="Q110" s="71">
        <v>1131</v>
      </c>
      <c r="R110" s="71">
        <v>1272</v>
      </c>
      <c r="S110" s="71">
        <v>1447</v>
      </c>
      <c r="T110" s="71">
        <v>1575</v>
      </c>
      <c r="U110" s="71">
        <v>1769</v>
      </c>
      <c r="V110" s="71">
        <v>2026</v>
      </c>
      <c r="W110" s="71">
        <v>2379</v>
      </c>
      <c r="X110" s="71">
        <v>2630</v>
      </c>
      <c r="Y110" s="71">
        <v>2807</v>
      </c>
      <c r="Z110" s="63">
        <f>Y110-X110</f>
        <v>177</v>
      </c>
      <c r="AA110" s="64">
        <v>4.8099999999999996</v>
      </c>
      <c r="AB110" s="65">
        <f>Z110*AA110</f>
        <v>851.36999999999989</v>
      </c>
      <c r="AC110" s="65">
        <v>2050</v>
      </c>
      <c r="AD110" s="17">
        <f>C110+AC110-AB110</f>
        <v>1162.8500000000001</v>
      </c>
      <c r="AE110" s="66">
        <v>2940</v>
      </c>
      <c r="AF110" s="67">
        <f t="shared" si="421"/>
        <v>133</v>
      </c>
      <c r="AG110" s="68">
        <v>4.8099999999999996</v>
      </c>
      <c r="AH110" s="57">
        <f t="shared" si="422"/>
        <v>639.7299999999999</v>
      </c>
      <c r="AI110" s="69"/>
      <c r="AJ110" s="57">
        <f t="shared" si="423"/>
        <v>523.12000000000023</v>
      </c>
      <c r="AK110" s="66">
        <v>2940</v>
      </c>
      <c r="AL110" s="67">
        <f t="shared" si="424"/>
        <v>0</v>
      </c>
      <c r="AM110" s="68">
        <v>5.04</v>
      </c>
      <c r="AN110" s="57">
        <f t="shared" si="425"/>
        <v>0</v>
      </c>
      <c r="AO110" s="69"/>
      <c r="AP110" s="57">
        <f t="shared" si="426"/>
        <v>523.12000000000023</v>
      </c>
      <c r="AQ110" s="66">
        <v>3159.78</v>
      </c>
      <c r="AR110" s="67">
        <f t="shared" si="427"/>
        <v>219.7800000000002</v>
      </c>
      <c r="AS110" s="68">
        <v>5.04</v>
      </c>
      <c r="AT110" s="57">
        <f t="shared" si="428"/>
        <v>1107.6912000000011</v>
      </c>
      <c r="AU110" s="69"/>
      <c r="AV110" s="57">
        <f t="shared" si="429"/>
        <v>-584.57120000000089</v>
      </c>
      <c r="AW110" s="66">
        <v>3303</v>
      </c>
      <c r="AX110" s="67">
        <f t="shared" si="430"/>
        <v>143.2199999999998</v>
      </c>
      <c r="AY110" s="68">
        <v>5.04</v>
      </c>
      <c r="AZ110" s="57">
        <f t="shared" si="431"/>
        <v>721.82879999999898</v>
      </c>
      <c r="BA110" s="69">
        <v>1000</v>
      </c>
      <c r="BB110" s="119">
        <f t="shared" si="432"/>
        <v>-306.39999999999986</v>
      </c>
      <c r="BC110" s="129">
        <v>3547</v>
      </c>
      <c r="BD110" s="125">
        <f t="shared" si="433"/>
        <v>244</v>
      </c>
      <c r="BE110" s="68">
        <v>5.04</v>
      </c>
      <c r="BF110" s="57">
        <f t="shared" si="434"/>
        <v>1229.76</v>
      </c>
      <c r="BG110" s="69"/>
      <c r="BH110" s="119">
        <f t="shared" si="570"/>
        <v>-1536.1599999999999</v>
      </c>
      <c r="BI110" s="129">
        <v>3838</v>
      </c>
      <c r="BJ110" s="125">
        <f t="shared" si="436"/>
        <v>291</v>
      </c>
      <c r="BK110" s="68">
        <v>5.04</v>
      </c>
      <c r="BL110" s="57">
        <f t="shared" si="437"/>
        <v>1466.64</v>
      </c>
      <c r="BM110" s="69"/>
      <c r="BN110" s="57">
        <f t="shared" si="571"/>
        <v>-3002.8</v>
      </c>
      <c r="BO110" s="129">
        <v>4176</v>
      </c>
      <c r="BP110" s="125">
        <f t="shared" si="439"/>
        <v>338</v>
      </c>
      <c r="BQ110" s="68">
        <v>5.04</v>
      </c>
      <c r="BR110" s="57">
        <f t="shared" si="440"/>
        <v>1703.52</v>
      </c>
      <c r="BS110" s="69"/>
      <c r="BT110" s="57">
        <f t="shared" si="441"/>
        <v>-4706.32</v>
      </c>
      <c r="BU110" s="129">
        <v>4442</v>
      </c>
      <c r="BV110" s="125">
        <f t="shared" si="442"/>
        <v>266</v>
      </c>
      <c r="BW110" s="68">
        <v>5.04</v>
      </c>
      <c r="BX110" s="57">
        <f t="shared" si="443"/>
        <v>1340.64</v>
      </c>
      <c r="BY110" s="69">
        <v>3000</v>
      </c>
      <c r="BZ110" s="57">
        <f t="shared" si="444"/>
        <v>-3046.96</v>
      </c>
      <c r="CA110" s="130">
        <v>4791</v>
      </c>
      <c r="CB110" s="126">
        <f t="shared" si="445"/>
        <v>349</v>
      </c>
      <c r="CC110" s="18">
        <v>5.04</v>
      </c>
      <c r="CD110" s="59">
        <f t="shared" si="446"/>
        <v>1758.96</v>
      </c>
      <c r="CE110" s="105">
        <v>5000</v>
      </c>
      <c r="CF110" s="110">
        <f t="shared" si="447"/>
        <v>194.07999999999993</v>
      </c>
      <c r="CG110" s="130">
        <v>5038</v>
      </c>
      <c r="CH110" s="126">
        <f t="shared" ref="CH110:CH129" si="580">CG110-CA110</f>
        <v>247</v>
      </c>
      <c r="CI110" s="18">
        <v>5.04</v>
      </c>
      <c r="CJ110" s="59">
        <f t="shared" ref="CJ110:CJ129" si="581">CI110*CH110</f>
        <v>1244.8800000000001</v>
      </c>
      <c r="CK110" s="105"/>
      <c r="CL110" s="57">
        <f t="shared" ref="CL110:CL129" si="582">CK110-CJ110+CF110</f>
        <v>-1050.8000000000002</v>
      </c>
      <c r="CM110" s="130">
        <v>5245</v>
      </c>
      <c r="CN110" s="126">
        <f t="shared" ref="CN110:CN129" si="583">CM110-CG110</f>
        <v>207</v>
      </c>
      <c r="CO110" s="18">
        <v>5.04</v>
      </c>
      <c r="CP110" s="59">
        <f t="shared" ref="CP110:CP129" si="584">CO110*CN110</f>
        <v>1043.28</v>
      </c>
      <c r="CQ110" s="105">
        <v>3000</v>
      </c>
      <c r="CR110" s="110">
        <f t="shared" ref="CR110:CR129" si="585">CQ110-CP110+CL110</f>
        <v>905.91999999999985</v>
      </c>
      <c r="CS110" s="130">
        <v>5342</v>
      </c>
      <c r="CT110" s="126">
        <f t="shared" ref="CT110:CT129" si="586">CS110-CM110</f>
        <v>97</v>
      </c>
      <c r="CU110" s="18">
        <v>5.04</v>
      </c>
      <c r="CV110" s="59">
        <f t="shared" ref="CV110:CV129" si="587">CU110*CT110</f>
        <v>488.88</v>
      </c>
      <c r="CW110" s="105">
        <v>1000</v>
      </c>
      <c r="CX110" s="110">
        <f t="shared" ref="CX110:CX129" si="588">CW110-CV110+CR110</f>
        <v>1417.04</v>
      </c>
      <c r="CY110" s="130">
        <v>5451</v>
      </c>
      <c r="CZ110" s="126">
        <f t="shared" ref="CZ110:CZ129" si="589">CY110-CS110</f>
        <v>109</v>
      </c>
      <c r="DA110" s="18">
        <v>5.04</v>
      </c>
      <c r="DB110" s="59">
        <f t="shared" ref="DB110:DB129" si="590">DA110*CZ110</f>
        <v>549.36</v>
      </c>
      <c r="DC110" s="105"/>
      <c r="DD110" s="110">
        <f t="shared" ref="DD110:DD129" si="591">DC110-DB110+CX110</f>
        <v>867.68</v>
      </c>
      <c r="DE110" s="130">
        <v>5558</v>
      </c>
      <c r="DF110" s="126">
        <f t="shared" ref="DF110:DF129" si="592">DE110-CY110</f>
        <v>107</v>
      </c>
      <c r="DG110" s="27">
        <v>5.29</v>
      </c>
      <c r="DH110" s="59">
        <f t="shared" ref="DH110:DH129" si="593">DG110*DF110</f>
        <v>566.03</v>
      </c>
      <c r="DI110" s="105">
        <v>2000</v>
      </c>
      <c r="DJ110" s="110">
        <f t="shared" ref="DJ110:DJ129" si="594">DI110-DH110+DD110</f>
        <v>2301.65</v>
      </c>
      <c r="DK110" s="130">
        <v>5679</v>
      </c>
      <c r="DL110" s="126">
        <f t="shared" ref="DL110:DL129" si="595">DK110-DE110</f>
        <v>121</v>
      </c>
      <c r="DM110" s="27">
        <v>5.29</v>
      </c>
      <c r="DN110" s="59">
        <f t="shared" ref="DN110:DN129" si="596">DM110*DL110</f>
        <v>640.09</v>
      </c>
      <c r="DO110" s="105">
        <v>1000</v>
      </c>
      <c r="DP110" s="110">
        <f t="shared" ref="DP110:DP129" si="597">DO110-DN110+DJ110</f>
        <v>2661.56</v>
      </c>
      <c r="DQ110" s="130">
        <v>5798</v>
      </c>
      <c r="DR110" s="126">
        <f t="shared" ref="DR110:DR129" si="598">DQ110-DK110</f>
        <v>119</v>
      </c>
      <c r="DS110" s="27">
        <v>5.29</v>
      </c>
      <c r="DT110" s="59">
        <f t="shared" ref="DT110:DT129" si="599">DS110*DR110</f>
        <v>629.51</v>
      </c>
      <c r="DU110" s="105">
        <v>1000</v>
      </c>
      <c r="DV110" s="110">
        <f t="shared" ref="DV110:DV129" si="600">DU110-DT110+DP110</f>
        <v>3032.05</v>
      </c>
      <c r="DW110" s="130">
        <v>6048</v>
      </c>
      <c r="DX110" s="126">
        <f t="shared" ref="DX110:DX129" si="601">DW110-DQ110</f>
        <v>250</v>
      </c>
      <c r="DY110" s="27">
        <v>5.29</v>
      </c>
      <c r="DZ110" s="59">
        <f t="shared" ref="DZ110:DZ129" si="602">DY110*DX110</f>
        <v>1322.5</v>
      </c>
      <c r="EA110" s="105"/>
      <c r="EB110" s="110">
        <f t="shared" ref="EB110:EB129" si="603">EA110-DZ110+DV110</f>
        <v>1709.5500000000002</v>
      </c>
      <c r="EC110" s="184">
        <v>6715</v>
      </c>
      <c r="ED110" s="126">
        <f>EC110-DW110</f>
        <v>667</v>
      </c>
      <c r="EE110" s="27">
        <v>5.29</v>
      </c>
      <c r="EF110" s="59">
        <f t="shared" ref="EF110:EF129" si="604">EE110*ED110</f>
        <v>3528.43</v>
      </c>
      <c r="EG110" s="105"/>
      <c r="EH110" s="58">
        <f t="shared" ref="EH110:EH129" si="605">EG110-EF110+EB110</f>
        <v>-1818.8799999999997</v>
      </c>
      <c r="EI110" s="245" t="s">
        <v>177</v>
      </c>
      <c r="EJ110" s="246"/>
      <c r="EK110" s="246"/>
      <c r="EL110" s="247"/>
      <c r="EM110" s="188">
        <v>1820</v>
      </c>
      <c r="EN110" s="187">
        <f t="shared" ref="EN110:EN129" si="606">EM110-EL110+EH110</f>
        <v>1.1200000000003456</v>
      </c>
      <c r="EO110" s="245" t="s">
        <v>177</v>
      </c>
      <c r="EP110" s="246"/>
      <c r="EQ110" s="246"/>
      <c r="ER110" s="247"/>
      <c r="ES110" s="188"/>
      <c r="ET110" s="187">
        <f t="shared" ref="ET110:ET129" si="607">ES110-ER110+EN110</f>
        <v>1.1200000000003456</v>
      </c>
      <c r="EU110" s="245" t="s">
        <v>177</v>
      </c>
      <c r="EV110" s="246"/>
      <c r="EW110" s="246"/>
      <c r="EX110" s="247"/>
      <c r="EY110" s="188"/>
      <c r="EZ110" s="187">
        <f t="shared" ref="EZ110:EZ129" si="608">EY110-EX110+ET110</f>
        <v>1.1200000000003456</v>
      </c>
      <c r="FA110" s="245" t="s">
        <v>177</v>
      </c>
      <c r="FB110" s="246"/>
      <c r="FC110" s="246"/>
      <c r="FD110" s="247"/>
      <c r="FE110" s="188"/>
      <c r="FF110" s="187">
        <f t="shared" ref="FF110:FF129" si="609">FE110-FD110+EZ110</f>
        <v>1.1200000000003456</v>
      </c>
      <c r="FG110" s="245" t="s">
        <v>177</v>
      </c>
      <c r="FH110" s="246"/>
      <c r="FI110" s="246"/>
      <c r="FJ110" s="247"/>
      <c r="FK110" s="188"/>
      <c r="FL110" s="187">
        <f t="shared" ref="FL110:FL129" si="610">FK110-FJ110+FF110</f>
        <v>1.1200000000003456</v>
      </c>
      <c r="FM110" s="245" t="s">
        <v>177</v>
      </c>
      <c r="FN110" s="246"/>
      <c r="FO110" s="246"/>
      <c r="FP110" s="247"/>
      <c r="FQ110" s="188"/>
      <c r="FR110" s="187">
        <f t="shared" ref="FR110:FR136" si="611">FQ110-FP110+FL110</f>
        <v>1.1200000000003456</v>
      </c>
      <c r="FS110" s="245" t="s">
        <v>177</v>
      </c>
      <c r="FT110" s="246"/>
      <c r="FU110" s="246"/>
      <c r="FV110" s="247"/>
      <c r="FW110" s="188"/>
      <c r="FX110" s="187">
        <f t="shared" ref="FX110:FX136" si="612">FW110-FV110+FR110</f>
        <v>1.1200000000003456</v>
      </c>
      <c r="FY110" s="245" t="s">
        <v>177</v>
      </c>
      <c r="FZ110" s="246"/>
      <c r="GA110" s="246"/>
      <c r="GB110" s="247"/>
      <c r="GC110" s="188"/>
      <c r="GD110" s="187">
        <f t="shared" ref="GD110:GD136" si="613">GC110-GB110+FX110</f>
        <v>1.1200000000003456</v>
      </c>
      <c r="GE110" s="245" t="s">
        <v>177</v>
      </c>
      <c r="GF110" s="246"/>
      <c r="GG110" s="246"/>
      <c r="GH110" s="247"/>
      <c r="GI110" s="188"/>
      <c r="GJ110" s="187">
        <f t="shared" ref="GJ110:GJ136" si="614">GI110-GH110+GD110</f>
        <v>1.1200000000003456</v>
      </c>
      <c r="GK110" s="245" t="s">
        <v>177</v>
      </c>
      <c r="GL110" s="246"/>
      <c r="GM110" s="246"/>
      <c r="GN110" s="247"/>
      <c r="GO110" s="188">
        <v>-1.1200000000000001</v>
      </c>
      <c r="GP110" s="187">
        <f t="shared" ref="GP110" si="615">GO110-GN110+GJ110</f>
        <v>3.4550140526334872E-13</v>
      </c>
      <c r="GQ110" s="245" t="s">
        <v>177</v>
      </c>
      <c r="GR110" s="246"/>
      <c r="GS110" s="246"/>
      <c r="GT110" s="247"/>
      <c r="GU110" s="188"/>
      <c r="GV110" s="187">
        <f t="shared" ref="GV110" si="616">GU110-GT110+GP110</f>
        <v>3.4550140526334872E-13</v>
      </c>
      <c r="GW110" s="107" t="s">
        <v>220</v>
      </c>
    </row>
    <row r="111" spans="1:205" s="175" customFormat="1" ht="15.6" customHeight="1" x14ac:dyDescent="0.25">
      <c r="A111" s="236" t="s">
        <v>68</v>
      </c>
      <c r="B111" s="181">
        <v>52</v>
      </c>
      <c r="C111" s="240">
        <v>-3636.5</v>
      </c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  <c r="P111" s="241"/>
      <c r="Q111" s="241"/>
      <c r="R111" s="241">
        <v>6</v>
      </c>
      <c r="S111" s="241">
        <v>163</v>
      </c>
      <c r="T111" s="241">
        <v>366</v>
      </c>
      <c r="U111" s="241">
        <v>468</v>
      </c>
      <c r="V111" s="241">
        <v>491</v>
      </c>
      <c r="W111" s="241">
        <v>1031</v>
      </c>
      <c r="X111" s="241">
        <v>1650</v>
      </c>
      <c r="Y111" s="241">
        <v>1820</v>
      </c>
      <c r="Z111" s="181">
        <f>Y111-X111</f>
        <v>170</v>
      </c>
      <c r="AA111" s="242">
        <v>4.8099999999999996</v>
      </c>
      <c r="AB111" s="243">
        <f>Z111*AA111</f>
        <v>817.69999999999993</v>
      </c>
      <c r="AC111" s="243"/>
      <c r="AD111" s="240">
        <v>-2154.1999999999998</v>
      </c>
      <c r="AE111" s="237">
        <v>2127</v>
      </c>
      <c r="AF111" s="238">
        <f>AE111-Y111</f>
        <v>307</v>
      </c>
      <c r="AG111" s="222">
        <v>4.8099999999999996</v>
      </c>
      <c r="AH111" s="198">
        <f>AG111*AF111</f>
        <v>1476.6699999999998</v>
      </c>
      <c r="AI111" s="197">
        <v>4000</v>
      </c>
      <c r="AJ111" s="198">
        <f>AI111-AH111+AD111</f>
        <v>369.13000000000011</v>
      </c>
      <c r="AK111" s="237">
        <v>2269</v>
      </c>
      <c r="AL111" s="238">
        <f>AK111-AE111</f>
        <v>142</v>
      </c>
      <c r="AM111" s="222">
        <v>5.04</v>
      </c>
      <c r="AN111" s="198">
        <f>AM111*AL111</f>
        <v>715.68</v>
      </c>
      <c r="AO111" s="197">
        <v>2000</v>
      </c>
      <c r="AP111" s="198">
        <f>AO111-AN111+AJ111</f>
        <v>1653.4500000000003</v>
      </c>
      <c r="AQ111" s="237">
        <v>2380.13</v>
      </c>
      <c r="AR111" s="238">
        <f>AQ111-AK111</f>
        <v>111.13000000000011</v>
      </c>
      <c r="AS111" s="222">
        <v>5.04</v>
      </c>
      <c r="AT111" s="198">
        <f>AS111*AR111</f>
        <v>560.09520000000055</v>
      </c>
      <c r="AU111" s="197">
        <v>1100</v>
      </c>
      <c r="AV111" s="198">
        <f>AU111-AT111+AP111</f>
        <v>2193.3547999999996</v>
      </c>
      <c r="AW111" s="237">
        <v>2722</v>
      </c>
      <c r="AX111" s="238">
        <f>AW111-AQ111</f>
        <v>341.86999999999989</v>
      </c>
      <c r="AY111" s="222">
        <v>5.04</v>
      </c>
      <c r="AZ111" s="198">
        <f>AY111*AX111</f>
        <v>1723.0247999999995</v>
      </c>
      <c r="BA111" s="197"/>
      <c r="BB111" s="198">
        <f>BA111-AZ111+AV111</f>
        <v>470.33000000000015</v>
      </c>
      <c r="BC111" s="237">
        <v>3224</v>
      </c>
      <c r="BD111" s="238">
        <f>BC111-AW111</f>
        <v>502</v>
      </c>
      <c r="BE111" s="222">
        <v>5.04</v>
      </c>
      <c r="BF111" s="198">
        <f>BE111*BD111</f>
        <v>2530.08</v>
      </c>
      <c r="BG111" s="197">
        <f>1300+2600</f>
        <v>3900</v>
      </c>
      <c r="BH111" s="198">
        <f>BG111-BF111+BB111</f>
        <v>1840.2500000000002</v>
      </c>
      <c r="BI111" s="237">
        <v>3356</v>
      </c>
      <c r="BJ111" s="238">
        <f>BI111-BC111</f>
        <v>132</v>
      </c>
      <c r="BK111" s="222">
        <v>5.04</v>
      </c>
      <c r="BL111" s="198">
        <f>BK111*BJ111</f>
        <v>665.28</v>
      </c>
      <c r="BM111" s="197">
        <v>2000</v>
      </c>
      <c r="BN111" s="198">
        <f>BM111-BL111+BH111</f>
        <v>3174.9700000000003</v>
      </c>
      <c r="BO111" s="237">
        <v>3650</v>
      </c>
      <c r="BP111" s="238">
        <f>BO111-BI111</f>
        <v>294</v>
      </c>
      <c r="BQ111" s="222">
        <v>5.04</v>
      </c>
      <c r="BR111" s="198">
        <f>BQ111*BP111</f>
        <v>1481.76</v>
      </c>
      <c r="BS111" s="197"/>
      <c r="BT111" s="198">
        <f>BS111-BR111+BN111</f>
        <v>1693.2100000000003</v>
      </c>
      <c r="BU111" s="237">
        <v>3830</v>
      </c>
      <c r="BV111" s="238">
        <f>BU111-BO111</f>
        <v>180</v>
      </c>
      <c r="BW111" s="222">
        <v>5.04</v>
      </c>
      <c r="BX111" s="198">
        <f>BW111*BV111</f>
        <v>907.2</v>
      </c>
      <c r="BY111" s="197"/>
      <c r="BZ111" s="198">
        <f>BY111-BX111+BT111</f>
        <v>786.01000000000022</v>
      </c>
      <c r="CA111" s="237">
        <v>3852</v>
      </c>
      <c r="CB111" s="238">
        <f>CA111-BU111</f>
        <v>22</v>
      </c>
      <c r="CC111" s="222">
        <v>5.04</v>
      </c>
      <c r="CD111" s="198">
        <f>CC111*CB111</f>
        <v>110.88</v>
      </c>
      <c r="CE111" s="197">
        <v>2000</v>
      </c>
      <c r="CF111" s="198">
        <f>CE111-CD111+BZ111</f>
        <v>2675.13</v>
      </c>
      <c r="CG111" s="237">
        <v>3862</v>
      </c>
      <c r="CH111" s="238">
        <f>CG111-CA111</f>
        <v>10</v>
      </c>
      <c r="CI111" s="222">
        <v>5.04</v>
      </c>
      <c r="CJ111" s="198">
        <f>CI111*CH111</f>
        <v>50.4</v>
      </c>
      <c r="CK111" s="197"/>
      <c r="CL111" s="198">
        <f>CK111-CJ111+CF111</f>
        <v>2624.73</v>
      </c>
      <c r="CM111" s="237">
        <v>4151</v>
      </c>
      <c r="CN111" s="238">
        <f>CM111-CG111</f>
        <v>289</v>
      </c>
      <c r="CO111" s="222">
        <v>5.04</v>
      </c>
      <c r="CP111" s="198">
        <f>CO111*CN111</f>
        <v>1456.56</v>
      </c>
      <c r="CQ111" s="197"/>
      <c r="CR111" s="198">
        <f>CQ111-CP111+CL111</f>
        <v>1168.17</v>
      </c>
      <c r="CS111" s="237">
        <v>4344</v>
      </c>
      <c r="CT111" s="238">
        <f>CS111-CM111</f>
        <v>193</v>
      </c>
      <c r="CU111" s="222">
        <v>5.04</v>
      </c>
      <c r="CV111" s="198">
        <f>CU111*CT111</f>
        <v>972.72</v>
      </c>
      <c r="CW111" s="197"/>
      <c r="CX111" s="198">
        <f>CW111-CV111+CR111</f>
        <v>195.45000000000005</v>
      </c>
      <c r="CY111" s="237">
        <v>4567</v>
      </c>
      <c r="CZ111" s="238">
        <f>CY111-CS111</f>
        <v>223</v>
      </c>
      <c r="DA111" s="222">
        <v>5.04</v>
      </c>
      <c r="DB111" s="198">
        <f>DA111*CZ111</f>
        <v>1123.92</v>
      </c>
      <c r="DC111" s="197"/>
      <c r="DD111" s="198">
        <f>DC111-DB111+CX111</f>
        <v>-928.47</v>
      </c>
      <c r="DE111" s="237">
        <v>4674</v>
      </c>
      <c r="DF111" s="238">
        <f>DE111-CY111</f>
        <v>107</v>
      </c>
      <c r="DG111" s="186">
        <v>5.29</v>
      </c>
      <c r="DH111" s="198">
        <f>DG111*DF111</f>
        <v>566.03</v>
      </c>
      <c r="DI111" s="197">
        <v>5700</v>
      </c>
      <c r="DJ111" s="198">
        <f>DI111-DH111+DD111</f>
        <v>4205.5</v>
      </c>
      <c r="DK111" s="237">
        <v>4809</v>
      </c>
      <c r="DL111" s="238">
        <f>DK111-DE111</f>
        <v>135</v>
      </c>
      <c r="DM111" s="186">
        <v>5.29</v>
      </c>
      <c r="DN111" s="198">
        <f>DM111*DL111</f>
        <v>714.15</v>
      </c>
      <c r="DO111" s="197"/>
      <c r="DP111" s="198">
        <f>DO111-DN111+DJ111</f>
        <v>3491.35</v>
      </c>
      <c r="DQ111" s="237">
        <v>4920</v>
      </c>
      <c r="DR111" s="238">
        <f>DQ111-DK111</f>
        <v>111</v>
      </c>
      <c r="DS111" s="186">
        <v>5.29</v>
      </c>
      <c r="DT111" s="198">
        <f>DS111*DR111</f>
        <v>587.19000000000005</v>
      </c>
      <c r="DU111" s="197"/>
      <c r="DV111" s="198">
        <f>DU111-DT111+DP111</f>
        <v>2904.16</v>
      </c>
      <c r="DW111" s="237">
        <v>5180</v>
      </c>
      <c r="DX111" s="238">
        <f>DW111-DQ111</f>
        <v>260</v>
      </c>
      <c r="DY111" s="186">
        <v>5.29</v>
      </c>
      <c r="DZ111" s="198">
        <f>DY111*DX111</f>
        <v>1375.4</v>
      </c>
      <c r="EA111" s="197"/>
      <c r="EB111" s="198">
        <f>EA111-DZ111+DV111</f>
        <v>1528.7599999999998</v>
      </c>
      <c r="EC111" s="237">
        <v>5363</v>
      </c>
      <c r="ED111" s="238">
        <f>EC111-DW111</f>
        <v>183</v>
      </c>
      <c r="EE111" s="186">
        <v>5.29</v>
      </c>
      <c r="EF111" s="198">
        <f>EE111*ED111</f>
        <v>968.07</v>
      </c>
      <c r="EG111" s="197"/>
      <c r="EH111" s="198">
        <f>EG111-EF111+EB111</f>
        <v>560.68999999999971</v>
      </c>
      <c r="EI111" s="237">
        <v>5363</v>
      </c>
      <c r="EJ111" s="238">
        <f>EI111-EC111</f>
        <v>0</v>
      </c>
      <c r="EK111" s="186">
        <v>5.29</v>
      </c>
      <c r="EL111" s="198">
        <f>EK111*EJ111</f>
        <v>0</v>
      </c>
      <c r="EM111" s="197"/>
      <c r="EN111" s="198">
        <f>EM111-EL111+EH111</f>
        <v>560.68999999999971</v>
      </c>
      <c r="EO111" s="237">
        <v>5363</v>
      </c>
      <c r="EP111" s="238">
        <f>EO111-EI111</f>
        <v>0</v>
      </c>
      <c r="EQ111" s="186">
        <v>5.38</v>
      </c>
      <c r="ER111" s="198">
        <f>EQ111*EP111</f>
        <v>0</v>
      </c>
      <c r="ES111" s="197"/>
      <c r="ET111" s="198">
        <f>ES111-ER111+EN111</f>
        <v>560.68999999999971</v>
      </c>
      <c r="EU111" s="237">
        <v>5363</v>
      </c>
      <c r="EV111" s="238">
        <f>EU111-EO111</f>
        <v>0</v>
      </c>
      <c r="EW111" s="186">
        <v>5.38</v>
      </c>
      <c r="EX111" s="198">
        <f>EW111*EV111</f>
        <v>0</v>
      </c>
      <c r="EY111" s="197"/>
      <c r="EZ111" s="198">
        <f>EY111-EX111+ET111</f>
        <v>560.68999999999971</v>
      </c>
      <c r="FA111" s="237">
        <v>5363</v>
      </c>
      <c r="FB111" s="238">
        <f>FA111-EU111</f>
        <v>0</v>
      </c>
      <c r="FC111" s="186">
        <v>5.38</v>
      </c>
      <c r="FD111" s="198">
        <f>FC111*FB111</f>
        <v>0</v>
      </c>
      <c r="FE111" s="197"/>
      <c r="FF111" s="198">
        <f>FE111-FD111+EZ111</f>
        <v>560.68999999999971</v>
      </c>
      <c r="FG111" s="237">
        <v>5531</v>
      </c>
      <c r="FH111" s="238">
        <f>FG111-FA111</f>
        <v>168</v>
      </c>
      <c r="FI111" s="186">
        <v>5.38</v>
      </c>
      <c r="FJ111" s="198">
        <f>FI111*FH111</f>
        <v>903.84</v>
      </c>
      <c r="FK111" s="197">
        <v>1000</v>
      </c>
      <c r="FL111" s="198">
        <f>FK111-FJ111+FF111</f>
        <v>656.84999999999968</v>
      </c>
      <c r="FM111" s="237">
        <v>5692</v>
      </c>
      <c r="FN111" s="238">
        <f>FM111-FG111</f>
        <v>161</v>
      </c>
      <c r="FO111" s="186">
        <v>5.38</v>
      </c>
      <c r="FP111" s="198">
        <f>FO111*FN111</f>
        <v>866.18</v>
      </c>
      <c r="FQ111" s="197">
        <v>2000</v>
      </c>
      <c r="FR111" s="198">
        <f>FQ111-FP111+FL111</f>
        <v>1790.6699999999998</v>
      </c>
      <c r="FS111" s="237">
        <v>5883</v>
      </c>
      <c r="FT111" s="238">
        <f>FS111-FM111</f>
        <v>191</v>
      </c>
      <c r="FU111" s="186">
        <v>5.38</v>
      </c>
      <c r="FV111" s="198">
        <f>FU111*FT111</f>
        <v>1027.58</v>
      </c>
      <c r="FW111" s="197"/>
      <c r="FX111" s="198">
        <f>FW111-FV111+FR111</f>
        <v>763.08999999999992</v>
      </c>
      <c r="FY111" s="237">
        <v>6032</v>
      </c>
      <c r="FZ111" s="238">
        <f>FY111-FS111</f>
        <v>149</v>
      </c>
      <c r="GA111" s="186">
        <v>5.56</v>
      </c>
      <c r="GB111" s="198">
        <f>GA111*FZ111</f>
        <v>828.43999999999994</v>
      </c>
      <c r="GC111" s="197">
        <v>2500</v>
      </c>
      <c r="GD111" s="198">
        <f>GC111-GB111+FX111</f>
        <v>2434.6499999999996</v>
      </c>
      <c r="GE111" s="237">
        <v>6246</v>
      </c>
      <c r="GF111" s="238">
        <f>GE111-FY111</f>
        <v>214</v>
      </c>
      <c r="GG111" s="186">
        <v>5.56</v>
      </c>
      <c r="GH111" s="198">
        <f>GG111*GF111</f>
        <v>1189.8399999999999</v>
      </c>
      <c r="GI111" s="197"/>
      <c r="GJ111" s="198">
        <f>GI111-GH111+GD111</f>
        <v>1244.8099999999997</v>
      </c>
      <c r="GK111" s="237">
        <v>6531</v>
      </c>
      <c r="GL111" s="238">
        <f>GK111-GE111</f>
        <v>285</v>
      </c>
      <c r="GM111" s="186">
        <v>5.56</v>
      </c>
      <c r="GN111" s="198">
        <f>GM111*GL111</f>
        <v>1584.6</v>
      </c>
      <c r="GO111" s="197"/>
      <c r="GP111" s="198">
        <f>GO111-GN111+GJ111</f>
        <v>-339.79000000000019</v>
      </c>
      <c r="GQ111" s="237">
        <v>6056</v>
      </c>
      <c r="GR111" s="238">
        <f>GQ111-GK111</f>
        <v>-475</v>
      </c>
      <c r="GS111" s="186">
        <v>5.56</v>
      </c>
      <c r="GT111" s="198">
        <f>GS111*GR111</f>
        <v>-2641</v>
      </c>
      <c r="GU111" s="197">
        <v>-2301.21</v>
      </c>
      <c r="GV111" s="198">
        <f>GU111-GT111+GP111</f>
        <v>0</v>
      </c>
    </row>
    <row r="112" spans="1:205" s="159" customFormat="1" ht="15.75" customHeight="1" x14ac:dyDescent="0.25">
      <c r="A112" s="98" t="s">
        <v>69</v>
      </c>
      <c r="B112" s="180">
        <v>53</v>
      </c>
      <c r="C112" s="211"/>
      <c r="D112" s="212"/>
      <c r="E112" s="213"/>
      <c r="F112" s="213"/>
      <c r="G112" s="213"/>
      <c r="H112" s="212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  <c r="S112" s="214"/>
      <c r="T112" s="214"/>
      <c r="U112" s="214"/>
      <c r="V112" s="214"/>
      <c r="W112" s="214"/>
      <c r="X112" s="211"/>
      <c r="Y112" s="211"/>
      <c r="Z112" s="212"/>
      <c r="AA112" s="212"/>
      <c r="AB112" s="211"/>
      <c r="AC112" s="215"/>
      <c r="AD112" s="211"/>
      <c r="AE112" s="216"/>
      <c r="AF112" s="216">
        <f>AE112-Y112</f>
        <v>0</v>
      </c>
      <c r="AG112" s="217">
        <v>4.8099999999999996</v>
      </c>
      <c r="AH112" s="218">
        <f>AG112*AF112</f>
        <v>0</v>
      </c>
      <c r="AI112" s="218"/>
      <c r="AJ112" s="218">
        <f>AI112-AH112+AD112</f>
        <v>0</v>
      </c>
      <c r="AK112" s="216">
        <v>39</v>
      </c>
      <c r="AL112" s="216">
        <f>AK112-AE112</f>
        <v>39</v>
      </c>
      <c r="AM112" s="217">
        <v>5.04</v>
      </c>
      <c r="AN112" s="218">
        <f>AM112*AL112</f>
        <v>196.56</v>
      </c>
      <c r="AO112" s="218"/>
      <c r="AP112" s="218">
        <f>AO112-AN112+AJ112</f>
        <v>-196.56</v>
      </c>
      <c r="AQ112" s="216">
        <v>105</v>
      </c>
      <c r="AR112" s="216">
        <f>AQ112-AK112</f>
        <v>66</v>
      </c>
      <c r="AS112" s="217">
        <v>5.04</v>
      </c>
      <c r="AT112" s="218">
        <f>AS112*AR112</f>
        <v>332.64</v>
      </c>
      <c r="AU112" s="218"/>
      <c r="AV112" s="218">
        <f>AU112-AT112+AP112</f>
        <v>-529.20000000000005</v>
      </c>
      <c r="AW112" s="216">
        <v>318</v>
      </c>
      <c r="AX112" s="216">
        <f>AW112-AQ112</f>
        <v>213</v>
      </c>
      <c r="AY112" s="217">
        <v>5.04</v>
      </c>
      <c r="AZ112" s="218">
        <f>AY112*AX112</f>
        <v>1073.52</v>
      </c>
      <c r="BA112" s="218"/>
      <c r="BB112" s="219">
        <f>BA112-AZ112+AV112</f>
        <v>-1602.72</v>
      </c>
      <c r="BC112" s="220">
        <v>945</v>
      </c>
      <c r="BD112" s="221">
        <f>BC112-AW112</f>
        <v>627</v>
      </c>
      <c r="BE112" s="217">
        <v>5.04</v>
      </c>
      <c r="BF112" s="218">
        <f>BE112*BD112</f>
        <v>3160.08</v>
      </c>
      <c r="BG112" s="218"/>
      <c r="BH112" s="219">
        <f>BG112-BF112+BB112</f>
        <v>-4762.8</v>
      </c>
      <c r="BI112" s="220">
        <v>2350</v>
      </c>
      <c r="BJ112" s="221">
        <f>BI112-BC112</f>
        <v>1405</v>
      </c>
      <c r="BK112" s="217">
        <v>5.04</v>
      </c>
      <c r="BL112" s="218">
        <f>BK112*BJ112</f>
        <v>7081.2</v>
      </c>
      <c r="BM112" s="218"/>
      <c r="BN112" s="218">
        <f>BM112-BL112+BH112</f>
        <v>-11844</v>
      </c>
      <c r="BO112" s="220">
        <v>4119</v>
      </c>
      <c r="BP112" s="221">
        <f>BO112-BI112</f>
        <v>1769</v>
      </c>
      <c r="BQ112" s="217">
        <v>5.04</v>
      </c>
      <c r="BR112" s="218">
        <f>BQ112*BP112</f>
        <v>8915.76</v>
      </c>
      <c r="BS112" s="218"/>
      <c r="BT112" s="218">
        <f>BS112-BR112+BN112</f>
        <v>-20759.760000000002</v>
      </c>
      <c r="BU112" s="220">
        <v>5824</v>
      </c>
      <c r="BV112" s="221">
        <f>BU112-BO112</f>
        <v>1705</v>
      </c>
      <c r="BW112" s="217">
        <v>5.04</v>
      </c>
      <c r="BX112" s="218">
        <f>BW112*BV112</f>
        <v>8593.2000000000007</v>
      </c>
      <c r="BY112" s="218"/>
      <c r="BZ112" s="218">
        <f>BY112-BX112+BT112</f>
        <v>-29352.960000000003</v>
      </c>
      <c r="CA112" s="220">
        <v>7150</v>
      </c>
      <c r="CB112" s="221">
        <f>CA112-BU112</f>
        <v>1326</v>
      </c>
      <c r="CC112" s="217">
        <v>5.04</v>
      </c>
      <c r="CD112" s="218">
        <f>CC112*CB112</f>
        <v>6683.04</v>
      </c>
      <c r="CE112" s="218"/>
      <c r="CF112" s="218">
        <f>CE112-CD112+BZ112</f>
        <v>-36036</v>
      </c>
      <c r="CG112" s="220">
        <v>8201</v>
      </c>
      <c r="CH112" s="221">
        <f t="shared" si="580"/>
        <v>1051</v>
      </c>
      <c r="CI112" s="217">
        <v>5.04</v>
      </c>
      <c r="CJ112" s="218">
        <f t="shared" si="581"/>
        <v>5297.04</v>
      </c>
      <c r="CK112" s="218"/>
      <c r="CL112" s="218">
        <f t="shared" si="582"/>
        <v>-41333.040000000001</v>
      </c>
      <c r="CM112" s="220">
        <v>8752</v>
      </c>
      <c r="CN112" s="221">
        <f t="shared" si="583"/>
        <v>551</v>
      </c>
      <c r="CO112" s="217">
        <v>5.04</v>
      </c>
      <c r="CP112" s="218">
        <f t="shared" si="584"/>
        <v>2777.04</v>
      </c>
      <c r="CQ112" s="218"/>
      <c r="CR112" s="218">
        <f t="shared" si="585"/>
        <v>-44110.080000000002</v>
      </c>
      <c r="CS112" s="220">
        <v>9099</v>
      </c>
      <c r="CT112" s="221">
        <f t="shared" si="586"/>
        <v>347</v>
      </c>
      <c r="CU112" s="217">
        <v>5.04</v>
      </c>
      <c r="CV112" s="218">
        <f t="shared" si="587"/>
        <v>1748.88</v>
      </c>
      <c r="CW112" s="218">
        <v>40000</v>
      </c>
      <c r="CX112" s="187">
        <f t="shared" si="588"/>
        <v>-5858.9599999999991</v>
      </c>
      <c r="CY112" s="220">
        <v>9191</v>
      </c>
      <c r="CZ112" s="185">
        <f t="shared" si="589"/>
        <v>92</v>
      </c>
      <c r="DA112" s="217">
        <v>5.04</v>
      </c>
      <c r="DB112" s="187">
        <f t="shared" si="590"/>
        <v>463.68</v>
      </c>
      <c r="DC112" s="218"/>
      <c r="DD112" s="187">
        <f t="shared" si="591"/>
        <v>-6322.6399999999994</v>
      </c>
      <c r="DE112" s="220">
        <v>9753</v>
      </c>
      <c r="DF112" s="185">
        <f t="shared" si="592"/>
        <v>562</v>
      </c>
      <c r="DG112" s="222">
        <v>5.29</v>
      </c>
      <c r="DH112" s="187">
        <f t="shared" si="593"/>
        <v>2972.98</v>
      </c>
      <c r="DI112" s="218"/>
      <c r="DJ112" s="187">
        <f t="shared" si="594"/>
        <v>-9295.619999999999</v>
      </c>
      <c r="DK112" s="220">
        <v>10474</v>
      </c>
      <c r="DL112" s="185">
        <f t="shared" si="595"/>
        <v>721</v>
      </c>
      <c r="DM112" s="222">
        <v>5.29</v>
      </c>
      <c r="DN112" s="187">
        <f t="shared" si="596"/>
        <v>3814.09</v>
      </c>
      <c r="DO112" s="218">
        <v>100</v>
      </c>
      <c r="DP112" s="187">
        <f t="shared" si="597"/>
        <v>-13009.71</v>
      </c>
      <c r="DQ112" s="220">
        <v>11172</v>
      </c>
      <c r="DR112" s="185">
        <f t="shared" si="598"/>
        <v>698</v>
      </c>
      <c r="DS112" s="222">
        <v>5.29</v>
      </c>
      <c r="DT112" s="187">
        <f t="shared" si="599"/>
        <v>3692.42</v>
      </c>
      <c r="DU112" s="218">
        <v>10000</v>
      </c>
      <c r="DV112" s="187">
        <f t="shared" si="600"/>
        <v>-6702.1299999999992</v>
      </c>
      <c r="DW112" s="220">
        <v>11773</v>
      </c>
      <c r="DX112" s="185">
        <f t="shared" si="601"/>
        <v>601</v>
      </c>
      <c r="DY112" s="222">
        <v>5.29</v>
      </c>
      <c r="DZ112" s="187">
        <f t="shared" si="602"/>
        <v>3179.29</v>
      </c>
      <c r="EA112" s="218">
        <v>6802</v>
      </c>
      <c r="EB112" s="187">
        <f t="shared" si="603"/>
        <v>-3079.4199999999992</v>
      </c>
      <c r="EC112" s="220">
        <v>543</v>
      </c>
      <c r="ED112" s="185">
        <f>EC112</f>
        <v>543</v>
      </c>
      <c r="EE112" s="222">
        <v>5.29</v>
      </c>
      <c r="EF112" s="187">
        <f t="shared" si="604"/>
        <v>2872.47</v>
      </c>
      <c r="EG112" s="218"/>
      <c r="EH112" s="187">
        <f t="shared" si="605"/>
        <v>-5951.8899999999994</v>
      </c>
      <c r="EI112" s="184">
        <v>1097</v>
      </c>
      <c r="EJ112" s="185">
        <f>EI112-EC112</f>
        <v>554</v>
      </c>
      <c r="EK112" s="222">
        <v>5.29</v>
      </c>
      <c r="EL112" s="187">
        <f>EK112*EJ112</f>
        <v>2930.66</v>
      </c>
      <c r="EM112" s="218"/>
      <c r="EN112" s="187">
        <f t="shared" si="606"/>
        <v>-8882.5499999999993</v>
      </c>
      <c r="EO112" s="184">
        <v>1915</v>
      </c>
      <c r="EP112" s="185">
        <f>EO112-EI112</f>
        <v>818</v>
      </c>
      <c r="EQ112" s="222">
        <v>5.38</v>
      </c>
      <c r="ER112" s="187">
        <f>EQ112*EP112</f>
        <v>4400.84</v>
      </c>
      <c r="ES112" s="218"/>
      <c r="ET112" s="187">
        <f t="shared" si="607"/>
        <v>-13283.39</v>
      </c>
      <c r="EU112" s="184">
        <v>2352</v>
      </c>
      <c r="EV112" s="185">
        <f>EU112-EO112</f>
        <v>437</v>
      </c>
      <c r="EW112" s="222">
        <v>5.38</v>
      </c>
      <c r="EX112" s="187">
        <f>EW112*EV112</f>
        <v>2351.06</v>
      </c>
      <c r="EY112" s="218">
        <v>5000</v>
      </c>
      <c r="EZ112" s="187">
        <f t="shared" si="608"/>
        <v>-10634.449999999999</v>
      </c>
      <c r="FA112" s="184">
        <v>2965</v>
      </c>
      <c r="FB112" s="185">
        <f>FA112-EU112</f>
        <v>613</v>
      </c>
      <c r="FC112" s="222">
        <v>5.38</v>
      </c>
      <c r="FD112" s="187">
        <f>FC112*FB112</f>
        <v>3297.94</v>
      </c>
      <c r="FE112" s="218"/>
      <c r="FF112" s="187">
        <f t="shared" si="609"/>
        <v>-13932.39</v>
      </c>
      <c r="FG112" s="184">
        <v>3298</v>
      </c>
      <c r="FH112" s="185">
        <f>FG112-FA112</f>
        <v>333</v>
      </c>
      <c r="FI112" s="222">
        <v>5.38</v>
      </c>
      <c r="FJ112" s="187">
        <f>FI112*FH112</f>
        <v>1791.54</v>
      </c>
      <c r="FK112" s="218">
        <v>5000</v>
      </c>
      <c r="FL112" s="187">
        <f t="shared" si="610"/>
        <v>-10723.93</v>
      </c>
      <c r="FM112" s="184">
        <v>3377</v>
      </c>
      <c r="FN112" s="185">
        <f>FM112-FG112</f>
        <v>79</v>
      </c>
      <c r="FO112" s="222">
        <v>5.38</v>
      </c>
      <c r="FP112" s="187">
        <f>FO112*FN112</f>
        <v>425.02</v>
      </c>
      <c r="FQ112" s="218"/>
      <c r="FR112" s="187">
        <f t="shared" si="611"/>
        <v>-11148.95</v>
      </c>
      <c r="FS112" s="184">
        <v>3525</v>
      </c>
      <c r="FT112" s="185">
        <f>FS112-FM112</f>
        <v>148</v>
      </c>
      <c r="FU112" s="186">
        <v>5.38</v>
      </c>
      <c r="FV112" s="187">
        <f>FU112*FT112</f>
        <v>796.24</v>
      </c>
      <c r="FW112" s="218"/>
      <c r="FX112" s="187">
        <f>FW112-FV112+FR112</f>
        <v>-11945.19</v>
      </c>
      <c r="FY112" s="184">
        <v>3470</v>
      </c>
      <c r="FZ112" s="185">
        <f>FY112-FS112</f>
        <v>-55</v>
      </c>
      <c r="GA112" s="186">
        <v>5.56</v>
      </c>
      <c r="GB112" s="187">
        <f>GA112*FZ112</f>
        <v>-305.79999999999995</v>
      </c>
      <c r="GC112" s="218">
        <v>11000</v>
      </c>
      <c r="GD112" s="187">
        <f>GC112-GB112+FX112</f>
        <v>-639.39000000000124</v>
      </c>
      <c r="GE112" s="245" t="s">
        <v>177</v>
      </c>
      <c r="GF112" s="246"/>
      <c r="GG112" s="246"/>
      <c r="GH112" s="247"/>
      <c r="GI112" s="218"/>
      <c r="GJ112" s="57">
        <f>GI112-GH112+GD112</f>
        <v>-639.39000000000124</v>
      </c>
      <c r="GK112" s="245" t="s">
        <v>177</v>
      </c>
      <c r="GL112" s="246"/>
      <c r="GM112" s="246"/>
      <c r="GN112" s="247"/>
      <c r="GO112" s="218"/>
      <c r="GP112" s="57">
        <f>GO112-GN112+GJ112</f>
        <v>-639.39000000000124</v>
      </c>
      <c r="GQ112" s="245" t="s">
        <v>177</v>
      </c>
      <c r="GR112" s="246"/>
      <c r="GS112" s="246"/>
      <c r="GT112" s="247"/>
      <c r="GU112" s="218">
        <v>639.39</v>
      </c>
      <c r="GV112" s="187">
        <f>GU112-GT112+GP112</f>
        <v>-1.2505552149377763E-12</v>
      </c>
      <c r="GW112" s="107"/>
    </row>
    <row r="113" spans="1:205" ht="15.6" customHeight="1" x14ac:dyDescent="0.25">
      <c r="A113" s="210" t="s">
        <v>70</v>
      </c>
      <c r="B113" s="181">
        <v>57</v>
      </c>
      <c r="C113" s="190">
        <v>0</v>
      </c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>
        <v>1</v>
      </c>
      <c r="Z113" s="183">
        <f>Y113-X113</f>
        <v>1</v>
      </c>
      <c r="AA113" s="192">
        <v>4.8099999999999996</v>
      </c>
      <c r="AB113" s="193">
        <f t="shared" ref="AB113" si="617">Z113*AA113</f>
        <v>4.8099999999999996</v>
      </c>
      <c r="AC113" s="193"/>
      <c r="AD113" s="190">
        <f>C113+AC113-AB113</f>
        <v>-4.8099999999999996</v>
      </c>
      <c r="AE113" s="194">
        <v>1</v>
      </c>
      <c r="AF113" s="195">
        <f>AE113-Y113</f>
        <v>0</v>
      </c>
      <c r="AG113" s="186">
        <v>4.8099999999999996</v>
      </c>
      <c r="AH113" s="187">
        <f>AG113*AF113</f>
        <v>0</v>
      </c>
      <c r="AI113" s="188"/>
      <c r="AJ113" s="187">
        <f>AI113-AH113+AD113</f>
        <v>-4.8099999999999996</v>
      </c>
      <c r="AK113" s="194">
        <v>2</v>
      </c>
      <c r="AL113" s="195">
        <f>AK113-AE113</f>
        <v>1</v>
      </c>
      <c r="AM113" s="186">
        <v>5.04</v>
      </c>
      <c r="AN113" s="187">
        <f>AM113*AL113</f>
        <v>5.04</v>
      </c>
      <c r="AO113" s="188">
        <v>75</v>
      </c>
      <c r="AP113" s="187">
        <f>AO113-AN113+AJ113</f>
        <v>65.149999999999991</v>
      </c>
      <c r="AQ113" s="194">
        <v>23.76</v>
      </c>
      <c r="AR113" s="195">
        <f>AQ113-AK113</f>
        <v>21.76</v>
      </c>
      <c r="AS113" s="186">
        <v>5.04</v>
      </c>
      <c r="AT113" s="187">
        <f>AS113*AR113</f>
        <v>109.67040000000001</v>
      </c>
      <c r="AU113" s="188">
        <v>300</v>
      </c>
      <c r="AV113" s="187">
        <f>AU113-AT113+AP113</f>
        <v>255.47959999999995</v>
      </c>
      <c r="AW113" s="194">
        <v>33</v>
      </c>
      <c r="AX113" s="195">
        <f>AW113-AQ113</f>
        <v>9.2399999999999984</v>
      </c>
      <c r="AY113" s="186">
        <v>5.04</v>
      </c>
      <c r="AZ113" s="187">
        <f>AY113*AX113</f>
        <v>46.569599999999994</v>
      </c>
      <c r="BA113" s="188"/>
      <c r="BB113" s="196">
        <f>BA113-AZ113+AV113</f>
        <v>208.90999999999997</v>
      </c>
      <c r="BC113" s="184">
        <v>37</v>
      </c>
      <c r="BD113" s="185">
        <f>BC113-AW113</f>
        <v>4</v>
      </c>
      <c r="BE113" s="186">
        <v>5.04</v>
      </c>
      <c r="BF113" s="187">
        <f>BE113*BD113</f>
        <v>20.16</v>
      </c>
      <c r="BG113" s="188"/>
      <c r="BH113" s="196">
        <f>BG113-BF113+BB113</f>
        <v>188.74999999999997</v>
      </c>
      <c r="BI113" s="184">
        <v>38</v>
      </c>
      <c r="BJ113" s="185">
        <f>BI113-BC113</f>
        <v>1</v>
      </c>
      <c r="BK113" s="186">
        <v>5.04</v>
      </c>
      <c r="BL113" s="187">
        <f>BK113*BJ113</f>
        <v>5.04</v>
      </c>
      <c r="BM113" s="188"/>
      <c r="BN113" s="187">
        <f>BM113-BL113+BH113</f>
        <v>183.70999999999998</v>
      </c>
      <c r="BO113" s="184">
        <v>38</v>
      </c>
      <c r="BP113" s="185">
        <f>BO113-BI113</f>
        <v>0</v>
      </c>
      <c r="BQ113" s="186">
        <v>5.04</v>
      </c>
      <c r="BR113" s="187">
        <f>BQ113*BP113</f>
        <v>0</v>
      </c>
      <c r="BS113" s="188"/>
      <c r="BT113" s="187">
        <f>BS113-BR113+BN113</f>
        <v>183.70999999999998</v>
      </c>
      <c r="BU113" s="184">
        <v>38</v>
      </c>
      <c r="BV113" s="185">
        <f>BU113-BO113</f>
        <v>0</v>
      </c>
      <c r="BW113" s="186">
        <v>5.04</v>
      </c>
      <c r="BX113" s="187">
        <f>BW113*BV113</f>
        <v>0</v>
      </c>
      <c r="BY113" s="188"/>
      <c r="BZ113" s="187">
        <f>BY113-BX113+BT113</f>
        <v>183.70999999999998</v>
      </c>
      <c r="CA113" s="184">
        <v>38</v>
      </c>
      <c r="CB113" s="185">
        <f>CA113-BU113</f>
        <v>0</v>
      </c>
      <c r="CC113" s="186">
        <v>5.04</v>
      </c>
      <c r="CD113" s="187">
        <f>CC113*CB113</f>
        <v>0</v>
      </c>
      <c r="CE113" s="188"/>
      <c r="CF113" s="187">
        <f>CE113-CD113+BZ113</f>
        <v>183.70999999999998</v>
      </c>
      <c r="CG113" s="184">
        <v>38</v>
      </c>
      <c r="CH113" s="185">
        <f>CG113-CA113</f>
        <v>0</v>
      </c>
      <c r="CI113" s="186">
        <v>5.04</v>
      </c>
      <c r="CJ113" s="187">
        <f>CI113*CH113</f>
        <v>0</v>
      </c>
      <c r="CK113" s="188"/>
      <c r="CL113" s="187">
        <f>CK113-CJ113+CF113</f>
        <v>183.70999999999998</v>
      </c>
      <c r="CM113" s="184">
        <v>38</v>
      </c>
      <c r="CN113" s="185">
        <f>CM113-CG113</f>
        <v>0</v>
      </c>
      <c r="CO113" s="186">
        <v>5.04</v>
      </c>
      <c r="CP113" s="187">
        <f>CO113*CN113</f>
        <v>0</v>
      </c>
      <c r="CQ113" s="188"/>
      <c r="CR113" s="187">
        <f>CQ113-CP113+CL113</f>
        <v>183.70999999999998</v>
      </c>
      <c r="CS113" s="184">
        <v>50</v>
      </c>
      <c r="CT113" s="185">
        <f>CS113-CM113</f>
        <v>12</v>
      </c>
      <c r="CU113" s="186">
        <v>5.04</v>
      </c>
      <c r="CV113" s="187">
        <f>CU113*CT113</f>
        <v>60.480000000000004</v>
      </c>
      <c r="CW113" s="188"/>
      <c r="CX113" s="187">
        <f>CW113-CV113+CR113</f>
        <v>123.22999999999998</v>
      </c>
      <c r="CY113" s="184">
        <v>64</v>
      </c>
      <c r="CZ113" s="185">
        <f>CY113-CS113</f>
        <v>14</v>
      </c>
      <c r="DA113" s="186">
        <v>5.04</v>
      </c>
      <c r="DB113" s="187">
        <f>DA113*CZ113</f>
        <v>70.56</v>
      </c>
      <c r="DC113" s="188">
        <v>200</v>
      </c>
      <c r="DD113" s="187">
        <f>DC113-DB113+CX113</f>
        <v>252.66999999999996</v>
      </c>
      <c r="DE113" s="184">
        <v>78</v>
      </c>
      <c r="DF113" s="185">
        <f>DE113-CY113</f>
        <v>14</v>
      </c>
      <c r="DG113" s="186">
        <v>5.29</v>
      </c>
      <c r="DH113" s="187">
        <f>DG113*DF113</f>
        <v>74.06</v>
      </c>
      <c r="DI113" s="188"/>
      <c r="DJ113" s="187">
        <f>DI113-DH113+DD113</f>
        <v>178.60999999999996</v>
      </c>
      <c r="DK113" s="184">
        <v>97</v>
      </c>
      <c r="DL113" s="185">
        <f>DK113-DE113</f>
        <v>19</v>
      </c>
      <c r="DM113" s="186">
        <v>5.29</v>
      </c>
      <c r="DN113" s="187">
        <f>DM113*DL113</f>
        <v>100.51</v>
      </c>
      <c r="DO113" s="188">
        <v>200</v>
      </c>
      <c r="DP113" s="187">
        <f>DO113-DN113+DJ113</f>
        <v>278.09999999999997</v>
      </c>
      <c r="DQ113" s="184">
        <v>106</v>
      </c>
      <c r="DR113" s="185">
        <f>DQ113-DK113</f>
        <v>9</v>
      </c>
      <c r="DS113" s="186">
        <v>5.29</v>
      </c>
      <c r="DT113" s="187">
        <f>DS113*DR113</f>
        <v>47.61</v>
      </c>
      <c r="DU113" s="188"/>
      <c r="DV113" s="187">
        <f>DU113-DT113+DP113</f>
        <v>230.48999999999995</v>
      </c>
      <c r="DW113" s="184">
        <v>116</v>
      </c>
      <c r="DX113" s="185">
        <f>DW113-DQ113</f>
        <v>10</v>
      </c>
      <c r="DY113" s="186">
        <v>5.29</v>
      </c>
      <c r="DZ113" s="187">
        <f>DY113*DX113</f>
        <v>52.9</v>
      </c>
      <c r="EA113" s="188">
        <v>100</v>
      </c>
      <c r="EB113" s="187">
        <f>EA113-DZ113+DV113</f>
        <v>277.58999999999997</v>
      </c>
      <c r="EC113" s="184">
        <v>120</v>
      </c>
      <c r="ED113" s="185">
        <f>EC113-DW113</f>
        <v>4</v>
      </c>
      <c r="EE113" s="186">
        <v>5.29</v>
      </c>
      <c r="EF113" s="187">
        <f>EE113*ED113</f>
        <v>21.16</v>
      </c>
      <c r="EG113" s="188"/>
      <c r="EH113" s="187">
        <f>EG113-EF113+EB113</f>
        <v>256.42999999999995</v>
      </c>
      <c r="EI113" s="184">
        <v>120</v>
      </c>
      <c r="EJ113" s="185">
        <f>EI113-EC113</f>
        <v>0</v>
      </c>
      <c r="EK113" s="186">
        <v>5.29</v>
      </c>
      <c r="EL113" s="187">
        <f>EK113*EJ113</f>
        <v>0</v>
      </c>
      <c r="EM113" s="188"/>
      <c r="EN113" s="187">
        <f>EM113-EL113+EH113</f>
        <v>256.42999999999995</v>
      </c>
      <c r="EO113" s="184">
        <v>120</v>
      </c>
      <c r="EP113" s="185">
        <f>EO113-EI113</f>
        <v>0</v>
      </c>
      <c r="EQ113" s="186">
        <v>5.38</v>
      </c>
      <c r="ER113" s="187">
        <f>EQ113*EP113</f>
        <v>0</v>
      </c>
      <c r="ES113" s="188"/>
      <c r="ET113" s="187">
        <f>ES113-ER113+EN113</f>
        <v>256.42999999999995</v>
      </c>
      <c r="EU113" s="184">
        <v>120</v>
      </c>
      <c r="EV113" s="185">
        <f>EU113-EO113</f>
        <v>0</v>
      </c>
      <c r="EW113" s="186">
        <v>5.38</v>
      </c>
      <c r="EX113" s="187">
        <f>EW113*EV113</f>
        <v>0</v>
      </c>
      <c r="EY113" s="188"/>
      <c r="EZ113" s="187">
        <f>EY113-EX113+ET113</f>
        <v>256.42999999999995</v>
      </c>
      <c r="FA113" s="184">
        <v>120</v>
      </c>
      <c r="FB113" s="185">
        <f>FA113-EU113</f>
        <v>0</v>
      </c>
      <c r="FC113" s="186">
        <v>5.38</v>
      </c>
      <c r="FD113" s="187">
        <f>FC113*FB113</f>
        <v>0</v>
      </c>
      <c r="FE113" s="188"/>
      <c r="FF113" s="187">
        <f>FE113-FD113+EZ113</f>
        <v>256.42999999999995</v>
      </c>
      <c r="FG113" s="184">
        <v>124</v>
      </c>
      <c r="FH113" s="185">
        <f>FG113-FA113</f>
        <v>4</v>
      </c>
      <c r="FI113" s="186">
        <v>5.38</v>
      </c>
      <c r="FJ113" s="187">
        <f>FI113*FH113</f>
        <v>21.52</v>
      </c>
      <c r="FK113" s="188"/>
      <c r="FL113" s="187">
        <f>FK113-FJ113+FF113</f>
        <v>234.90999999999994</v>
      </c>
      <c r="FM113" s="184">
        <v>162</v>
      </c>
      <c r="FN113" s="185">
        <f>FM113-FG113</f>
        <v>38</v>
      </c>
      <c r="FO113" s="186">
        <v>5.38</v>
      </c>
      <c r="FP113" s="187">
        <f>FO113*FN113</f>
        <v>204.44</v>
      </c>
      <c r="FQ113" s="188">
        <v>200</v>
      </c>
      <c r="FR113" s="187">
        <f>FQ113-FP113+FL113</f>
        <v>230.46999999999994</v>
      </c>
      <c r="FS113" s="184">
        <v>180</v>
      </c>
      <c r="FT113" s="185">
        <f>FS113-FM113</f>
        <v>18</v>
      </c>
      <c r="FU113" s="186">
        <v>5.38</v>
      </c>
      <c r="FV113" s="187">
        <f>FU113*FT113</f>
        <v>96.84</v>
      </c>
      <c r="FW113" s="188"/>
      <c r="FX113" s="187">
        <f>FW113-FV113+FR113</f>
        <v>133.62999999999994</v>
      </c>
      <c r="FY113" s="184">
        <v>203</v>
      </c>
      <c r="FZ113" s="185">
        <f>FY113-FS113</f>
        <v>23</v>
      </c>
      <c r="GA113" s="186">
        <v>5.56</v>
      </c>
      <c r="GB113" s="187">
        <f>GA113*FZ113</f>
        <v>127.88</v>
      </c>
      <c r="GC113" s="188"/>
      <c r="GD113" s="187">
        <f>GC113-GB113+FX113</f>
        <v>5.7499999999999432</v>
      </c>
      <c r="GE113" s="184">
        <v>238</v>
      </c>
      <c r="GF113" s="185">
        <f>GE113-FY113</f>
        <v>35</v>
      </c>
      <c r="GG113" s="186">
        <v>5.56</v>
      </c>
      <c r="GH113" s="187">
        <f>GG113*GF113</f>
        <v>194.6</v>
      </c>
      <c r="GI113" s="188">
        <v>30</v>
      </c>
      <c r="GJ113" s="187">
        <f>GI113-GH113+GD113</f>
        <v>-158.85000000000005</v>
      </c>
      <c r="GK113" s="184">
        <v>249</v>
      </c>
      <c r="GL113" s="185">
        <f>GK113-GE113</f>
        <v>11</v>
      </c>
      <c r="GM113" s="186">
        <v>5.56</v>
      </c>
      <c r="GN113" s="187">
        <f>GM113*GL113</f>
        <v>61.16</v>
      </c>
      <c r="GO113" s="188"/>
      <c r="GP113" s="187">
        <f>GO113-GN113+GJ113</f>
        <v>-220.01000000000005</v>
      </c>
      <c r="GQ113" s="184">
        <v>206</v>
      </c>
      <c r="GR113" s="185">
        <f>GQ113-GK113</f>
        <v>-43</v>
      </c>
      <c r="GS113" s="186">
        <v>5.56</v>
      </c>
      <c r="GT113" s="187">
        <f>GS113*GR113</f>
        <v>-239.07999999999998</v>
      </c>
      <c r="GU113" s="188">
        <f>300-319.07</f>
        <v>-19.069999999999993</v>
      </c>
      <c r="GV113" s="187">
        <f>GU113-GT113+GP113</f>
        <v>0</v>
      </c>
    </row>
    <row r="114" spans="1:205" ht="15.75" customHeight="1" x14ac:dyDescent="0.25">
      <c r="A114" s="210" t="s">
        <v>72</v>
      </c>
      <c r="B114" s="181">
        <v>59</v>
      </c>
      <c r="C114" s="23">
        <v>694.82</v>
      </c>
      <c r="D114" s="2">
        <v>41</v>
      </c>
      <c r="E114" s="2">
        <v>41</v>
      </c>
      <c r="F114" s="2">
        <v>41</v>
      </c>
      <c r="G114" s="2">
        <v>185</v>
      </c>
      <c r="H114" s="2">
        <v>185</v>
      </c>
      <c r="I114" s="2">
        <v>10</v>
      </c>
      <c r="J114" s="2">
        <v>10</v>
      </c>
      <c r="K114" s="2">
        <v>28</v>
      </c>
      <c r="L114" s="2">
        <v>207</v>
      </c>
      <c r="M114" s="2">
        <v>286</v>
      </c>
      <c r="N114" s="2">
        <v>387</v>
      </c>
      <c r="O114" s="2">
        <v>415</v>
      </c>
      <c r="P114" s="2">
        <v>527</v>
      </c>
      <c r="Q114" s="2">
        <v>618</v>
      </c>
      <c r="R114" s="2">
        <v>702</v>
      </c>
      <c r="S114" s="2">
        <v>717</v>
      </c>
      <c r="T114" s="2">
        <v>717</v>
      </c>
      <c r="U114" s="2">
        <v>717</v>
      </c>
      <c r="V114" s="2">
        <v>717</v>
      </c>
      <c r="W114" s="2">
        <v>734</v>
      </c>
      <c r="X114" s="2">
        <v>807</v>
      </c>
      <c r="Y114" s="2">
        <v>954</v>
      </c>
      <c r="Z114" s="20">
        <f>Y114-X114</f>
        <v>147</v>
      </c>
      <c r="AA114" s="21">
        <v>4.8099999999999996</v>
      </c>
      <c r="AB114" s="22">
        <f>Z114*AA114</f>
        <v>707.06999999999994</v>
      </c>
      <c r="AC114" s="22"/>
      <c r="AD114" s="24">
        <f>C114+AC114-AB114</f>
        <v>-12.249999999999886</v>
      </c>
      <c r="AE114" s="49">
        <v>1039</v>
      </c>
      <c r="AF114" s="36">
        <f t="shared" si="421"/>
        <v>85</v>
      </c>
      <c r="AG114" s="27">
        <v>4.8099999999999996</v>
      </c>
      <c r="AH114" s="37">
        <f t="shared" si="422"/>
        <v>408.84999999999997</v>
      </c>
      <c r="AI114" s="53">
        <f>2000+500</f>
        <v>2500</v>
      </c>
      <c r="AJ114" s="37">
        <f t="shared" si="423"/>
        <v>2078.9</v>
      </c>
      <c r="AK114" s="49">
        <v>1060</v>
      </c>
      <c r="AL114" s="36">
        <f t="shared" si="424"/>
        <v>21</v>
      </c>
      <c r="AM114" s="27">
        <v>5.04</v>
      </c>
      <c r="AN114" s="37">
        <f t="shared" si="425"/>
        <v>105.84</v>
      </c>
      <c r="AO114" s="53"/>
      <c r="AP114" s="59">
        <f t="shared" si="426"/>
        <v>1973.0600000000002</v>
      </c>
      <c r="AQ114" s="49">
        <v>1174.53</v>
      </c>
      <c r="AR114" s="36">
        <f t="shared" si="427"/>
        <v>114.52999999999997</v>
      </c>
      <c r="AS114" s="27">
        <v>5.04</v>
      </c>
      <c r="AT114" s="37">
        <f t="shared" si="428"/>
        <v>577.23119999999983</v>
      </c>
      <c r="AU114" s="53"/>
      <c r="AV114" s="110">
        <f t="shared" si="429"/>
        <v>1395.8288000000002</v>
      </c>
      <c r="AW114" s="49">
        <v>1325</v>
      </c>
      <c r="AX114" s="36">
        <f t="shared" si="430"/>
        <v>150.47000000000003</v>
      </c>
      <c r="AY114" s="27">
        <v>5.04</v>
      </c>
      <c r="AZ114" s="37">
        <f t="shared" si="431"/>
        <v>758.36880000000019</v>
      </c>
      <c r="BA114" s="53"/>
      <c r="BB114" s="121">
        <f t="shared" si="432"/>
        <v>637.46</v>
      </c>
      <c r="BC114" s="128">
        <v>1404</v>
      </c>
      <c r="BD114" s="124">
        <f t="shared" si="433"/>
        <v>79</v>
      </c>
      <c r="BE114" s="27">
        <v>5.04</v>
      </c>
      <c r="BF114" s="37">
        <f t="shared" si="434"/>
        <v>398.16</v>
      </c>
      <c r="BG114" s="53"/>
      <c r="BH114" s="121">
        <f t="shared" si="570"/>
        <v>239.3</v>
      </c>
      <c r="BI114" s="128">
        <v>1431</v>
      </c>
      <c r="BJ114" s="124">
        <f t="shared" si="436"/>
        <v>27</v>
      </c>
      <c r="BK114" s="27">
        <v>5.04</v>
      </c>
      <c r="BL114" s="37">
        <f t="shared" si="437"/>
        <v>136.08000000000001</v>
      </c>
      <c r="BM114" s="53"/>
      <c r="BN114" s="110">
        <f t="shared" si="571"/>
        <v>103.22</v>
      </c>
      <c r="BO114" s="128">
        <v>1451</v>
      </c>
      <c r="BP114" s="124">
        <f t="shared" si="439"/>
        <v>20</v>
      </c>
      <c r="BQ114" s="27">
        <v>5.04</v>
      </c>
      <c r="BR114" s="37">
        <f t="shared" si="440"/>
        <v>100.8</v>
      </c>
      <c r="BS114" s="53"/>
      <c r="BT114" s="110">
        <f t="shared" si="441"/>
        <v>2.4200000000000017</v>
      </c>
      <c r="BU114" s="128">
        <v>1468</v>
      </c>
      <c r="BV114" s="124">
        <f t="shared" si="442"/>
        <v>17</v>
      </c>
      <c r="BW114" s="27">
        <v>5.04</v>
      </c>
      <c r="BX114" s="37">
        <f t="shared" si="443"/>
        <v>85.68</v>
      </c>
      <c r="BY114" s="53">
        <v>2000</v>
      </c>
      <c r="BZ114" s="110">
        <f t="shared" si="444"/>
        <v>1916.74</v>
      </c>
      <c r="CA114" s="128">
        <v>1500</v>
      </c>
      <c r="CB114" s="124">
        <f t="shared" si="445"/>
        <v>32</v>
      </c>
      <c r="CC114" s="27">
        <v>5.04</v>
      </c>
      <c r="CD114" s="37">
        <f t="shared" si="446"/>
        <v>161.28</v>
      </c>
      <c r="CE114" s="53"/>
      <c r="CF114" s="110">
        <f t="shared" si="447"/>
        <v>1755.46</v>
      </c>
      <c r="CG114" s="128">
        <v>1500</v>
      </c>
      <c r="CH114" s="124">
        <f t="shared" si="580"/>
        <v>0</v>
      </c>
      <c r="CI114" s="27">
        <v>5.04</v>
      </c>
      <c r="CJ114" s="37">
        <f t="shared" si="581"/>
        <v>0</v>
      </c>
      <c r="CK114" s="53"/>
      <c r="CL114" s="110">
        <f t="shared" si="582"/>
        <v>1755.46</v>
      </c>
      <c r="CM114" s="128">
        <v>1519</v>
      </c>
      <c r="CN114" s="124">
        <f t="shared" si="583"/>
        <v>19</v>
      </c>
      <c r="CO114" s="27">
        <v>5.04</v>
      </c>
      <c r="CP114" s="37">
        <f t="shared" si="584"/>
        <v>95.76</v>
      </c>
      <c r="CQ114" s="53"/>
      <c r="CR114" s="110">
        <f t="shared" si="585"/>
        <v>1659.7</v>
      </c>
      <c r="CS114" s="128">
        <v>1590</v>
      </c>
      <c r="CT114" s="124">
        <f t="shared" si="586"/>
        <v>71</v>
      </c>
      <c r="CU114" s="27">
        <v>5.04</v>
      </c>
      <c r="CV114" s="37">
        <f t="shared" si="587"/>
        <v>357.84</v>
      </c>
      <c r="CW114" s="53"/>
      <c r="CX114" s="110">
        <f t="shared" si="588"/>
        <v>1301.8600000000001</v>
      </c>
      <c r="CY114" s="128">
        <v>1735</v>
      </c>
      <c r="CZ114" s="124">
        <f t="shared" si="589"/>
        <v>145</v>
      </c>
      <c r="DA114" s="27">
        <v>5.04</v>
      </c>
      <c r="DB114" s="37">
        <f t="shared" si="590"/>
        <v>730.8</v>
      </c>
      <c r="DC114" s="53"/>
      <c r="DD114" s="110">
        <f t="shared" si="591"/>
        <v>571.06000000000017</v>
      </c>
      <c r="DE114" s="128">
        <v>1861</v>
      </c>
      <c r="DF114" s="124">
        <f t="shared" si="592"/>
        <v>126</v>
      </c>
      <c r="DG114" s="27">
        <v>5.29</v>
      </c>
      <c r="DH114" s="37">
        <f t="shared" si="593"/>
        <v>666.54</v>
      </c>
      <c r="DI114" s="53">
        <v>25</v>
      </c>
      <c r="DJ114" s="58">
        <f t="shared" si="594"/>
        <v>-70.479999999999791</v>
      </c>
      <c r="DK114" s="128">
        <v>2052</v>
      </c>
      <c r="DL114" s="124">
        <f t="shared" si="595"/>
        <v>191</v>
      </c>
      <c r="DM114" s="27">
        <v>5.29</v>
      </c>
      <c r="DN114" s="37">
        <f t="shared" si="596"/>
        <v>1010.39</v>
      </c>
      <c r="DO114" s="53">
        <v>2000</v>
      </c>
      <c r="DP114" s="110">
        <f t="shared" si="597"/>
        <v>919.13000000000022</v>
      </c>
      <c r="DQ114" s="128">
        <v>2213</v>
      </c>
      <c r="DR114" s="124">
        <f t="shared" si="598"/>
        <v>161</v>
      </c>
      <c r="DS114" s="27">
        <v>5.29</v>
      </c>
      <c r="DT114" s="37">
        <f t="shared" si="599"/>
        <v>851.69</v>
      </c>
      <c r="DU114" s="53"/>
      <c r="DV114" s="110">
        <f t="shared" si="600"/>
        <v>67.440000000000168</v>
      </c>
      <c r="DW114" s="128">
        <v>2506</v>
      </c>
      <c r="DX114" s="124">
        <f t="shared" si="601"/>
        <v>293</v>
      </c>
      <c r="DY114" s="27">
        <v>5.29</v>
      </c>
      <c r="DZ114" s="37">
        <f t="shared" si="602"/>
        <v>1549.97</v>
      </c>
      <c r="EA114" s="53">
        <v>2000</v>
      </c>
      <c r="EB114" s="110">
        <f t="shared" si="603"/>
        <v>517.47000000000014</v>
      </c>
      <c r="EC114" s="184">
        <v>2662</v>
      </c>
      <c r="ED114" s="124">
        <f t="shared" ref="ED114:ED129" si="618">EC114-DW114</f>
        <v>156</v>
      </c>
      <c r="EE114" s="27">
        <v>5.29</v>
      </c>
      <c r="EF114" s="37">
        <f t="shared" si="604"/>
        <v>825.24</v>
      </c>
      <c r="EG114" s="53"/>
      <c r="EH114" s="58">
        <f t="shared" si="605"/>
        <v>-307.76999999999987</v>
      </c>
      <c r="EI114" s="245" t="s">
        <v>177</v>
      </c>
      <c r="EJ114" s="246"/>
      <c r="EK114" s="246"/>
      <c r="EL114" s="247"/>
      <c r="EM114" s="189"/>
      <c r="EN114" s="58">
        <f t="shared" si="606"/>
        <v>-307.76999999999987</v>
      </c>
      <c r="EO114" s="245" t="s">
        <v>177</v>
      </c>
      <c r="EP114" s="246"/>
      <c r="EQ114" s="246"/>
      <c r="ER114" s="247"/>
      <c r="ES114" s="197">
        <v>310</v>
      </c>
      <c r="ET114" s="58">
        <f t="shared" si="607"/>
        <v>2.2300000000001319</v>
      </c>
      <c r="EU114" s="245" t="s">
        <v>177</v>
      </c>
      <c r="EV114" s="246"/>
      <c r="EW114" s="246"/>
      <c r="EX114" s="247"/>
      <c r="EY114" s="197"/>
      <c r="EZ114" s="187">
        <f t="shared" si="608"/>
        <v>2.2300000000001319</v>
      </c>
      <c r="FA114" s="245" t="s">
        <v>177</v>
      </c>
      <c r="FB114" s="246"/>
      <c r="FC114" s="246"/>
      <c r="FD114" s="247"/>
      <c r="FE114" s="197"/>
      <c r="FF114" s="187">
        <f t="shared" si="609"/>
        <v>2.2300000000001319</v>
      </c>
      <c r="FG114" s="245" t="s">
        <v>177</v>
      </c>
      <c r="FH114" s="246"/>
      <c r="FI114" s="246"/>
      <c r="FJ114" s="247"/>
      <c r="FK114" s="197"/>
      <c r="FL114" s="187">
        <f t="shared" si="610"/>
        <v>2.2300000000001319</v>
      </c>
      <c r="FM114" s="245" t="s">
        <v>177</v>
      </c>
      <c r="FN114" s="246"/>
      <c r="FO114" s="246"/>
      <c r="FP114" s="247"/>
      <c r="FQ114" s="197"/>
      <c r="FR114" s="187">
        <f t="shared" si="611"/>
        <v>2.2300000000001319</v>
      </c>
      <c r="FS114" s="245" t="s">
        <v>177</v>
      </c>
      <c r="FT114" s="246"/>
      <c r="FU114" s="246"/>
      <c r="FV114" s="247"/>
      <c r="FW114" s="197"/>
      <c r="FX114" s="187">
        <f t="shared" si="612"/>
        <v>2.2300000000001319</v>
      </c>
      <c r="FY114" s="245" t="s">
        <v>177</v>
      </c>
      <c r="FZ114" s="246"/>
      <c r="GA114" s="246"/>
      <c r="GB114" s="247"/>
      <c r="GC114" s="197"/>
      <c r="GD114" s="187">
        <f t="shared" si="613"/>
        <v>2.2300000000001319</v>
      </c>
      <c r="GE114" s="245" t="s">
        <v>177</v>
      </c>
      <c r="GF114" s="246"/>
      <c r="GG114" s="246"/>
      <c r="GH114" s="247"/>
      <c r="GI114" s="197"/>
      <c r="GJ114" s="187">
        <f t="shared" si="614"/>
        <v>2.2300000000001319</v>
      </c>
      <c r="GK114" s="245" t="s">
        <v>177</v>
      </c>
      <c r="GL114" s="246"/>
      <c r="GM114" s="246"/>
      <c r="GN114" s="247"/>
      <c r="GO114" s="197">
        <v>-2.23</v>
      </c>
      <c r="GP114" s="187">
        <f t="shared" ref="GP114:GP115" si="619">GO114-GN114+GJ114</f>
        <v>1.318944953254686E-13</v>
      </c>
      <c r="GQ114" s="245" t="s">
        <v>177</v>
      </c>
      <c r="GR114" s="246"/>
      <c r="GS114" s="246"/>
      <c r="GT114" s="247"/>
      <c r="GU114" s="197"/>
      <c r="GV114" s="187">
        <f t="shared" ref="GV114:GV115" si="620">GU114-GT114+GP114</f>
        <v>1.318944953254686E-13</v>
      </c>
      <c r="GW114" s="107" t="s">
        <v>220</v>
      </c>
    </row>
    <row r="115" spans="1:205" ht="15.75" customHeight="1" x14ac:dyDescent="0.25">
      <c r="A115" s="210" t="s">
        <v>75</v>
      </c>
      <c r="B115" s="181">
        <v>63</v>
      </c>
      <c r="C115" s="17">
        <v>-4947.68</v>
      </c>
      <c r="D115" s="2">
        <v>90</v>
      </c>
      <c r="E115" s="2">
        <v>90</v>
      </c>
      <c r="F115" s="2">
        <v>233</v>
      </c>
      <c r="G115" s="2">
        <v>322</v>
      </c>
      <c r="H115" s="2">
        <v>412</v>
      </c>
      <c r="I115" s="2">
        <v>536</v>
      </c>
      <c r="J115" s="2">
        <v>592</v>
      </c>
      <c r="K115" s="2">
        <v>672</v>
      </c>
      <c r="L115" s="2">
        <v>840</v>
      </c>
      <c r="M115" s="2">
        <v>873</v>
      </c>
      <c r="N115" s="2">
        <v>909</v>
      </c>
      <c r="O115" s="2">
        <v>927</v>
      </c>
      <c r="P115" s="2">
        <v>942</v>
      </c>
      <c r="Q115" s="2">
        <v>1028</v>
      </c>
      <c r="R115" s="2">
        <v>1127</v>
      </c>
      <c r="S115" s="2">
        <v>1262</v>
      </c>
      <c r="T115" s="2">
        <v>1339</v>
      </c>
      <c r="U115" s="2">
        <v>1671</v>
      </c>
      <c r="V115" s="2">
        <v>1845</v>
      </c>
      <c r="W115" s="2">
        <v>2154</v>
      </c>
      <c r="X115" s="2">
        <v>2431</v>
      </c>
      <c r="Y115" s="2">
        <v>2608</v>
      </c>
      <c r="Z115" s="20">
        <f>Y115-X115</f>
        <v>177</v>
      </c>
      <c r="AA115" s="21">
        <v>4.8099999999999996</v>
      </c>
      <c r="AB115" s="22">
        <f>Z115*AA115</f>
        <v>851.36999999999989</v>
      </c>
      <c r="AC115" s="25">
        <v>4000</v>
      </c>
      <c r="AD115" s="17">
        <f>C115+AC115-AB115</f>
        <v>-1799.0500000000002</v>
      </c>
      <c r="AE115" s="49">
        <v>2716</v>
      </c>
      <c r="AF115" s="36">
        <f t="shared" si="421"/>
        <v>108</v>
      </c>
      <c r="AG115" s="27">
        <v>4.8099999999999996</v>
      </c>
      <c r="AH115" s="37">
        <f t="shared" si="422"/>
        <v>519.4799999999999</v>
      </c>
      <c r="AI115" s="53"/>
      <c r="AJ115" s="57">
        <f t="shared" si="423"/>
        <v>-2318.5300000000002</v>
      </c>
      <c r="AK115" s="49">
        <v>2776</v>
      </c>
      <c r="AL115" s="36">
        <f t="shared" si="424"/>
        <v>60</v>
      </c>
      <c r="AM115" s="27">
        <v>5.04</v>
      </c>
      <c r="AN115" s="37">
        <f t="shared" si="425"/>
        <v>302.39999999999998</v>
      </c>
      <c r="AO115" s="53">
        <v>2500</v>
      </c>
      <c r="AP115" s="58">
        <f t="shared" si="426"/>
        <v>-120.93000000000029</v>
      </c>
      <c r="AQ115" s="49">
        <v>2804.8</v>
      </c>
      <c r="AR115" s="36">
        <f t="shared" si="427"/>
        <v>28.800000000000182</v>
      </c>
      <c r="AS115" s="27">
        <v>5.04</v>
      </c>
      <c r="AT115" s="37">
        <f t="shared" si="428"/>
        <v>145.15200000000092</v>
      </c>
      <c r="AU115" s="53">
        <v>2200</v>
      </c>
      <c r="AV115" s="110">
        <f t="shared" si="429"/>
        <v>1933.9179999999988</v>
      </c>
      <c r="AW115" s="49">
        <v>2850</v>
      </c>
      <c r="AX115" s="36">
        <f t="shared" si="430"/>
        <v>45.199999999999818</v>
      </c>
      <c r="AY115" s="27">
        <v>5.04</v>
      </c>
      <c r="AZ115" s="37">
        <f t="shared" si="431"/>
        <v>227.80799999999908</v>
      </c>
      <c r="BA115" s="53"/>
      <c r="BB115" s="121">
        <f t="shared" si="432"/>
        <v>1706.1099999999997</v>
      </c>
      <c r="BC115" s="128">
        <v>2987</v>
      </c>
      <c r="BD115" s="124">
        <f t="shared" si="433"/>
        <v>137</v>
      </c>
      <c r="BE115" s="27">
        <v>5.04</v>
      </c>
      <c r="BF115" s="37">
        <f t="shared" si="434"/>
        <v>690.48</v>
      </c>
      <c r="BG115" s="53"/>
      <c r="BH115" s="121">
        <f t="shared" si="570"/>
        <v>1015.6299999999997</v>
      </c>
      <c r="BI115" s="128">
        <v>3118</v>
      </c>
      <c r="BJ115" s="124">
        <f t="shared" si="436"/>
        <v>131</v>
      </c>
      <c r="BK115" s="27">
        <v>5.04</v>
      </c>
      <c r="BL115" s="37">
        <f t="shared" si="437"/>
        <v>660.24</v>
      </c>
      <c r="BM115" s="53">
        <v>5000</v>
      </c>
      <c r="BN115" s="110">
        <f t="shared" si="571"/>
        <v>5355.3899999999994</v>
      </c>
      <c r="BO115" s="128">
        <v>3182</v>
      </c>
      <c r="BP115" s="124">
        <f t="shared" si="439"/>
        <v>64</v>
      </c>
      <c r="BQ115" s="27">
        <v>5.04</v>
      </c>
      <c r="BR115" s="37">
        <f t="shared" si="440"/>
        <v>322.56</v>
      </c>
      <c r="BS115" s="53">
        <v>5000</v>
      </c>
      <c r="BT115" s="110">
        <f t="shared" si="441"/>
        <v>10032.829999999998</v>
      </c>
      <c r="BU115" s="128">
        <v>3524</v>
      </c>
      <c r="BV115" s="124">
        <f t="shared" si="442"/>
        <v>342</v>
      </c>
      <c r="BW115" s="27">
        <v>5.04</v>
      </c>
      <c r="BX115" s="37">
        <f t="shared" si="443"/>
        <v>1723.68</v>
      </c>
      <c r="BY115" s="53"/>
      <c r="BZ115" s="110">
        <f t="shared" si="444"/>
        <v>8309.1499999999978</v>
      </c>
      <c r="CA115" s="128">
        <v>3758</v>
      </c>
      <c r="CB115" s="124">
        <f t="shared" si="445"/>
        <v>234</v>
      </c>
      <c r="CC115" s="27">
        <v>5.04</v>
      </c>
      <c r="CD115" s="37">
        <f t="shared" si="446"/>
        <v>1179.3599999999999</v>
      </c>
      <c r="CE115" s="53"/>
      <c r="CF115" s="110">
        <f t="shared" si="447"/>
        <v>7129.7899999999981</v>
      </c>
      <c r="CG115" s="128">
        <v>3758</v>
      </c>
      <c r="CH115" s="124">
        <f t="shared" si="580"/>
        <v>0</v>
      </c>
      <c r="CI115" s="27">
        <v>5.04</v>
      </c>
      <c r="CJ115" s="37">
        <f t="shared" si="581"/>
        <v>0</v>
      </c>
      <c r="CK115" s="53"/>
      <c r="CL115" s="110">
        <f t="shared" si="582"/>
        <v>7129.7899999999981</v>
      </c>
      <c r="CM115" s="128">
        <v>3841</v>
      </c>
      <c r="CN115" s="124">
        <f t="shared" si="583"/>
        <v>83</v>
      </c>
      <c r="CO115" s="27">
        <v>5.04</v>
      </c>
      <c r="CP115" s="37">
        <f t="shared" si="584"/>
        <v>418.32</v>
      </c>
      <c r="CQ115" s="53"/>
      <c r="CR115" s="110">
        <f t="shared" si="585"/>
        <v>6711.4699999999984</v>
      </c>
      <c r="CS115" s="128">
        <v>3887</v>
      </c>
      <c r="CT115" s="124">
        <f t="shared" si="586"/>
        <v>46</v>
      </c>
      <c r="CU115" s="27">
        <v>5.04</v>
      </c>
      <c r="CV115" s="37">
        <f t="shared" si="587"/>
        <v>231.84</v>
      </c>
      <c r="CW115" s="53"/>
      <c r="CX115" s="110">
        <f t="shared" si="588"/>
        <v>6479.6299999999983</v>
      </c>
      <c r="CY115" s="128">
        <v>3941</v>
      </c>
      <c r="CZ115" s="124">
        <f t="shared" si="589"/>
        <v>54</v>
      </c>
      <c r="DA115" s="27">
        <v>5.04</v>
      </c>
      <c r="DB115" s="37">
        <f t="shared" si="590"/>
        <v>272.16000000000003</v>
      </c>
      <c r="DC115" s="53"/>
      <c r="DD115" s="110">
        <f t="shared" si="591"/>
        <v>6207.4699999999984</v>
      </c>
      <c r="DE115" s="128">
        <v>4000</v>
      </c>
      <c r="DF115" s="124">
        <f t="shared" si="592"/>
        <v>59</v>
      </c>
      <c r="DG115" s="27">
        <v>5.29</v>
      </c>
      <c r="DH115" s="37">
        <f t="shared" si="593"/>
        <v>312.11</v>
      </c>
      <c r="DI115" s="53">
        <v>40</v>
      </c>
      <c r="DJ115" s="110">
        <f t="shared" si="594"/>
        <v>5935.3599999999988</v>
      </c>
      <c r="DK115" s="128">
        <v>4075</v>
      </c>
      <c r="DL115" s="124">
        <f t="shared" si="595"/>
        <v>75</v>
      </c>
      <c r="DM115" s="27">
        <v>5.29</v>
      </c>
      <c r="DN115" s="37">
        <f t="shared" si="596"/>
        <v>396.75</v>
      </c>
      <c r="DO115" s="53"/>
      <c r="DP115" s="110">
        <f t="shared" si="597"/>
        <v>5538.6099999999988</v>
      </c>
      <c r="DQ115" s="128">
        <v>4182</v>
      </c>
      <c r="DR115" s="124">
        <f t="shared" si="598"/>
        <v>107</v>
      </c>
      <c r="DS115" s="27">
        <v>5.29</v>
      </c>
      <c r="DT115" s="37">
        <f t="shared" si="599"/>
        <v>566.03</v>
      </c>
      <c r="DU115" s="53"/>
      <c r="DV115" s="110">
        <f t="shared" si="600"/>
        <v>4972.579999999999</v>
      </c>
      <c r="DW115" s="128">
        <v>4255</v>
      </c>
      <c r="DX115" s="124">
        <f t="shared" si="601"/>
        <v>73</v>
      </c>
      <c r="DY115" s="27">
        <v>5.29</v>
      </c>
      <c r="DZ115" s="37">
        <f t="shared" si="602"/>
        <v>386.17</v>
      </c>
      <c r="EA115" s="53"/>
      <c r="EB115" s="110">
        <f t="shared" si="603"/>
        <v>4586.4099999999989</v>
      </c>
      <c r="EC115" s="184">
        <v>4427</v>
      </c>
      <c r="ED115" s="124">
        <f t="shared" si="618"/>
        <v>172</v>
      </c>
      <c r="EE115" s="27">
        <v>5.29</v>
      </c>
      <c r="EF115" s="37">
        <f t="shared" si="604"/>
        <v>909.88</v>
      </c>
      <c r="EG115" s="53"/>
      <c r="EH115" s="110">
        <f t="shared" si="605"/>
        <v>3676.5299999999988</v>
      </c>
      <c r="EI115" s="245" t="s">
        <v>177</v>
      </c>
      <c r="EJ115" s="246"/>
      <c r="EK115" s="246"/>
      <c r="EL115" s="247"/>
      <c r="EM115" s="188"/>
      <c r="EN115" s="187">
        <f t="shared" si="606"/>
        <v>3676.5299999999988</v>
      </c>
      <c r="EO115" s="245" t="s">
        <v>177</v>
      </c>
      <c r="EP115" s="246"/>
      <c r="EQ115" s="246"/>
      <c r="ER115" s="247"/>
      <c r="ES115" s="188"/>
      <c r="ET115" s="187">
        <f t="shared" si="607"/>
        <v>3676.5299999999988</v>
      </c>
      <c r="EU115" s="245" t="s">
        <v>177</v>
      </c>
      <c r="EV115" s="246"/>
      <c r="EW115" s="246"/>
      <c r="EX115" s="247"/>
      <c r="EY115" s="188"/>
      <c r="EZ115" s="187">
        <f t="shared" si="608"/>
        <v>3676.5299999999988</v>
      </c>
      <c r="FA115" s="245" t="s">
        <v>177</v>
      </c>
      <c r="FB115" s="246"/>
      <c r="FC115" s="246"/>
      <c r="FD115" s="247"/>
      <c r="FE115" s="188"/>
      <c r="FF115" s="187">
        <f t="shared" si="609"/>
        <v>3676.5299999999988</v>
      </c>
      <c r="FG115" s="245" t="s">
        <v>177</v>
      </c>
      <c r="FH115" s="246"/>
      <c r="FI115" s="246"/>
      <c r="FJ115" s="247"/>
      <c r="FK115" s="188"/>
      <c r="FL115" s="187">
        <f t="shared" si="610"/>
        <v>3676.5299999999988</v>
      </c>
      <c r="FM115" s="245" t="s">
        <v>177</v>
      </c>
      <c r="FN115" s="246"/>
      <c r="FO115" s="246"/>
      <c r="FP115" s="247"/>
      <c r="FQ115" s="188">
        <v>-3676.53</v>
      </c>
      <c r="FR115" s="187">
        <f t="shared" si="611"/>
        <v>0</v>
      </c>
      <c r="FS115" s="245" t="s">
        <v>177</v>
      </c>
      <c r="FT115" s="246"/>
      <c r="FU115" s="246"/>
      <c r="FV115" s="247"/>
      <c r="FW115" s="188"/>
      <c r="FX115" s="187">
        <f t="shared" si="612"/>
        <v>0</v>
      </c>
      <c r="FY115" s="245" t="s">
        <v>177</v>
      </c>
      <c r="FZ115" s="246"/>
      <c r="GA115" s="246"/>
      <c r="GB115" s="247"/>
      <c r="GC115" s="188"/>
      <c r="GD115" s="187">
        <f t="shared" si="613"/>
        <v>0</v>
      </c>
      <c r="GE115" s="245" t="s">
        <v>177</v>
      </c>
      <c r="GF115" s="246"/>
      <c r="GG115" s="246"/>
      <c r="GH115" s="247"/>
      <c r="GI115" s="188"/>
      <c r="GJ115" s="187">
        <f t="shared" si="614"/>
        <v>0</v>
      </c>
      <c r="GK115" s="245" t="s">
        <v>177</v>
      </c>
      <c r="GL115" s="246"/>
      <c r="GM115" s="246"/>
      <c r="GN115" s="247"/>
      <c r="GO115" s="188"/>
      <c r="GP115" s="187">
        <f t="shared" si="619"/>
        <v>0</v>
      </c>
      <c r="GQ115" s="245" t="s">
        <v>177</v>
      </c>
      <c r="GR115" s="246"/>
      <c r="GS115" s="246"/>
      <c r="GT115" s="247"/>
      <c r="GU115" s="188"/>
      <c r="GV115" s="187">
        <f t="shared" si="620"/>
        <v>0</v>
      </c>
    </row>
    <row r="116" spans="1:205" s="107" customFormat="1" ht="15.75" customHeight="1" x14ac:dyDescent="0.25">
      <c r="A116" s="210" t="s">
        <v>77</v>
      </c>
      <c r="B116" s="183">
        <v>65</v>
      </c>
      <c r="C116" s="190">
        <v>612.75</v>
      </c>
      <c r="D116" s="216">
        <v>31</v>
      </c>
      <c r="E116" s="216">
        <v>160</v>
      </c>
      <c r="F116" s="216">
        <v>641</v>
      </c>
      <c r="G116" s="216">
        <v>1133</v>
      </c>
      <c r="H116" s="216">
        <v>1827</v>
      </c>
      <c r="I116" s="216">
        <v>3056</v>
      </c>
      <c r="J116" s="216">
        <v>3897</v>
      </c>
      <c r="K116" s="216">
        <v>4505</v>
      </c>
      <c r="L116" s="216">
        <v>4790</v>
      </c>
      <c r="M116" s="216">
        <v>5002</v>
      </c>
      <c r="N116" s="216">
        <v>5002</v>
      </c>
      <c r="O116" s="216">
        <v>5149</v>
      </c>
      <c r="P116" s="216">
        <v>5220</v>
      </c>
      <c r="Q116" s="216">
        <v>5345</v>
      </c>
      <c r="R116" s="216">
        <v>6068</v>
      </c>
      <c r="S116" s="216">
        <v>6536</v>
      </c>
      <c r="T116" s="216">
        <v>7245</v>
      </c>
      <c r="U116" s="216">
        <v>7931</v>
      </c>
      <c r="V116" s="216">
        <v>8648</v>
      </c>
      <c r="W116" s="216">
        <v>8988</v>
      </c>
      <c r="X116" s="216">
        <v>9345</v>
      </c>
      <c r="Y116" s="216">
        <v>9588</v>
      </c>
      <c r="Z116" s="183">
        <f>Y116-X116</f>
        <v>243</v>
      </c>
      <c r="AA116" s="192">
        <v>4.8099999999999996</v>
      </c>
      <c r="AB116" s="193">
        <f>Z116*AA116</f>
        <v>1168.83</v>
      </c>
      <c r="AC116" s="193">
        <v>1443</v>
      </c>
      <c r="AD116" s="190">
        <f>C116+AC116-AB116</f>
        <v>886.92000000000007</v>
      </c>
      <c r="AE116" s="194">
        <v>9804</v>
      </c>
      <c r="AF116" s="195">
        <f>AE116-Y116</f>
        <v>216</v>
      </c>
      <c r="AG116" s="186">
        <v>4.8099999999999996</v>
      </c>
      <c r="AH116" s="187">
        <f>AG116*AF116</f>
        <v>1038.9599999999998</v>
      </c>
      <c r="AI116" s="188">
        <v>1203</v>
      </c>
      <c r="AJ116" s="187">
        <f>AI116-AH116+AD116</f>
        <v>1050.9600000000003</v>
      </c>
      <c r="AK116" s="194">
        <v>9895</v>
      </c>
      <c r="AL116" s="195">
        <f>AK116-AE116</f>
        <v>91</v>
      </c>
      <c r="AM116" s="186">
        <v>5.04</v>
      </c>
      <c r="AN116" s="187">
        <f>AM116*AL116</f>
        <v>458.64</v>
      </c>
      <c r="AO116" s="188"/>
      <c r="AP116" s="187">
        <f>AO116-AN116+AJ116</f>
        <v>592.32000000000028</v>
      </c>
      <c r="AQ116" s="194">
        <v>9953.27</v>
      </c>
      <c r="AR116" s="195">
        <f>AQ116-AK116</f>
        <v>58.270000000000437</v>
      </c>
      <c r="AS116" s="186">
        <v>5.04</v>
      </c>
      <c r="AT116" s="187">
        <f>AS116*AR116</f>
        <v>293.68080000000219</v>
      </c>
      <c r="AU116" s="188">
        <v>240.5</v>
      </c>
      <c r="AV116" s="187">
        <f>AU116-AT116+AP116</f>
        <v>539.13919999999803</v>
      </c>
      <c r="AW116" s="194">
        <v>10080</v>
      </c>
      <c r="AX116" s="195">
        <f>AW116-AQ116</f>
        <v>126.72999999999956</v>
      </c>
      <c r="AY116" s="186">
        <v>5.04</v>
      </c>
      <c r="AZ116" s="187">
        <f>AY116*AX116</f>
        <v>638.71919999999784</v>
      </c>
      <c r="BA116" s="188">
        <v>221.5</v>
      </c>
      <c r="BB116" s="196">
        <f>BA116-AZ116+AV116</f>
        <v>121.92000000000019</v>
      </c>
      <c r="BC116" s="184">
        <v>10365</v>
      </c>
      <c r="BD116" s="185">
        <f>BC116-AW116</f>
        <v>285</v>
      </c>
      <c r="BE116" s="186">
        <v>5.04</v>
      </c>
      <c r="BF116" s="187">
        <f>BE116*BD116</f>
        <v>1436.4</v>
      </c>
      <c r="BG116" s="188">
        <v>962</v>
      </c>
      <c r="BH116" s="196">
        <f>BG116-BF116+BB116</f>
        <v>-352.4799999999999</v>
      </c>
      <c r="BI116" s="184">
        <v>10715</v>
      </c>
      <c r="BJ116" s="185">
        <f>BI116-BC116</f>
        <v>350</v>
      </c>
      <c r="BK116" s="186">
        <v>5.04</v>
      </c>
      <c r="BL116" s="187">
        <f>BK116*BJ116</f>
        <v>1764</v>
      </c>
      <c r="BM116" s="188">
        <v>2405</v>
      </c>
      <c r="BN116" s="187">
        <f>BM116-BL116+BH116</f>
        <v>288.5200000000001</v>
      </c>
      <c r="BO116" s="184">
        <v>11169</v>
      </c>
      <c r="BP116" s="185">
        <f>BO116-BI116</f>
        <v>454</v>
      </c>
      <c r="BQ116" s="186">
        <v>5.04</v>
      </c>
      <c r="BR116" s="187">
        <f>BQ116*BP116</f>
        <v>2288.16</v>
      </c>
      <c r="BS116" s="188"/>
      <c r="BT116" s="187">
        <f>BS116-BR116+BN116</f>
        <v>-1999.6399999999999</v>
      </c>
      <c r="BU116" s="184">
        <v>11745</v>
      </c>
      <c r="BV116" s="185">
        <f>BU116-BO116</f>
        <v>576</v>
      </c>
      <c r="BW116" s="186">
        <v>5.04</v>
      </c>
      <c r="BX116" s="187">
        <f>BW116*BV116</f>
        <v>2903.04</v>
      </c>
      <c r="BY116" s="188">
        <v>4810</v>
      </c>
      <c r="BZ116" s="187">
        <f>BY116-BX116+BT116</f>
        <v>-92.679999999999836</v>
      </c>
      <c r="CA116" s="184">
        <v>12615</v>
      </c>
      <c r="CB116" s="185">
        <f>CA116-BU116</f>
        <v>870</v>
      </c>
      <c r="CC116" s="186">
        <v>5.04</v>
      </c>
      <c r="CD116" s="187">
        <f>CC116*CB116</f>
        <v>4384.8</v>
      </c>
      <c r="CE116" s="188"/>
      <c r="CF116" s="187">
        <f>CE116-CD116+BZ116</f>
        <v>-4477.4799999999996</v>
      </c>
      <c r="CG116" s="184">
        <v>13185</v>
      </c>
      <c r="CH116" s="185">
        <f t="shared" si="580"/>
        <v>570</v>
      </c>
      <c r="CI116" s="186">
        <v>5.04</v>
      </c>
      <c r="CJ116" s="187">
        <f t="shared" si="581"/>
        <v>2872.8</v>
      </c>
      <c r="CK116" s="188">
        <f>4810+2016</f>
        <v>6826</v>
      </c>
      <c r="CL116" s="187">
        <f t="shared" si="582"/>
        <v>-524.27999999999975</v>
      </c>
      <c r="CM116" s="184">
        <v>13481</v>
      </c>
      <c r="CN116" s="185">
        <f t="shared" si="583"/>
        <v>296</v>
      </c>
      <c r="CO116" s="186">
        <v>5.04</v>
      </c>
      <c r="CP116" s="187">
        <f t="shared" si="584"/>
        <v>1491.84</v>
      </c>
      <c r="CQ116" s="188"/>
      <c r="CR116" s="187">
        <f t="shared" si="585"/>
        <v>-2016.1199999999997</v>
      </c>
      <c r="CS116" s="184">
        <v>13573</v>
      </c>
      <c r="CT116" s="185">
        <f t="shared" si="586"/>
        <v>92</v>
      </c>
      <c r="CU116" s="186">
        <v>5.04</v>
      </c>
      <c r="CV116" s="187">
        <f t="shared" si="587"/>
        <v>463.68</v>
      </c>
      <c r="CW116" s="188">
        <v>2016</v>
      </c>
      <c r="CX116" s="187">
        <f t="shared" si="588"/>
        <v>-463.79999999999973</v>
      </c>
      <c r="CY116" s="184">
        <v>13674</v>
      </c>
      <c r="CZ116" s="185">
        <f t="shared" si="589"/>
        <v>101</v>
      </c>
      <c r="DA116" s="186">
        <v>5.04</v>
      </c>
      <c r="DB116" s="187">
        <f t="shared" si="590"/>
        <v>509.04</v>
      </c>
      <c r="DC116" s="188"/>
      <c r="DD116" s="187">
        <f t="shared" si="591"/>
        <v>-972.83999999999969</v>
      </c>
      <c r="DE116" s="184">
        <v>13736</v>
      </c>
      <c r="DF116" s="185">
        <f t="shared" si="592"/>
        <v>62</v>
      </c>
      <c r="DG116" s="186">
        <v>5.29</v>
      </c>
      <c r="DH116" s="187">
        <f t="shared" si="593"/>
        <v>327.98</v>
      </c>
      <c r="DI116" s="188">
        <v>756</v>
      </c>
      <c r="DJ116" s="187">
        <f t="shared" si="594"/>
        <v>-544.81999999999971</v>
      </c>
      <c r="DK116" s="184">
        <v>13803</v>
      </c>
      <c r="DL116" s="185">
        <f t="shared" si="595"/>
        <v>67</v>
      </c>
      <c r="DM116" s="186">
        <v>5.29</v>
      </c>
      <c r="DN116" s="187">
        <f t="shared" si="596"/>
        <v>354.43</v>
      </c>
      <c r="DO116" s="188">
        <v>793.5</v>
      </c>
      <c r="DP116" s="187">
        <f t="shared" si="597"/>
        <v>-105.74999999999972</v>
      </c>
      <c r="DQ116" s="184">
        <v>13848</v>
      </c>
      <c r="DR116" s="185">
        <f t="shared" si="598"/>
        <v>45</v>
      </c>
      <c r="DS116" s="186">
        <v>5.29</v>
      </c>
      <c r="DT116" s="187">
        <f t="shared" si="599"/>
        <v>238.05</v>
      </c>
      <c r="DU116" s="188"/>
      <c r="DV116" s="187">
        <f t="shared" si="600"/>
        <v>-343.79999999999973</v>
      </c>
      <c r="DW116" s="184">
        <v>13971</v>
      </c>
      <c r="DX116" s="185">
        <f t="shared" si="601"/>
        <v>123</v>
      </c>
      <c r="DY116" s="186">
        <v>5.29</v>
      </c>
      <c r="DZ116" s="187">
        <f t="shared" si="602"/>
        <v>650.66999999999996</v>
      </c>
      <c r="EA116" s="188">
        <v>1058</v>
      </c>
      <c r="EB116" s="187">
        <f t="shared" si="603"/>
        <v>63.530000000000314</v>
      </c>
      <c r="EC116" s="184">
        <v>14291</v>
      </c>
      <c r="ED116" s="185">
        <f t="shared" si="618"/>
        <v>320</v>
      </c>
      <c r="EE116" s="186">
        <v>5.29</v>
      </c>
      <c r="EF116" s="187">
        <f t="shared" si="604"/>
        <v>1692.8</v>
      </c>
      <c r="EG116" s="188">
        <v>1322.5</v>
      </c>
      <c r="EH116" s="187">
        <f t="shared" si="605"/>
        <v>-306.76999999999964</v>
      </c>
      <c r="EI116" s="184">
        <v>14991</v>
      </c>
      <c r="EJ116" s="185">
        <f>EI116-EC116</f>
        <v>700</v>
      </c>
      <c r="EK116" s="186">
        <v>5.29</v>
      </c>
      <c r="EL116" s="187">
        <f>EK116*EJ116</f>
        <v>3703</v>
      </c>
      <c r="EM116" s="188">
        <v>3703</v>
      </c>
      <c r="EN116" s="187">
        <f t="shared" si="606"/>
        <v>-306.76999999999964</v>
      </c>
      <c r="EO116" s="184">
        <v>15658</v>
      </c>
      <c r="EP116" s="185">
        <f>EO116-EI116</f>
        <v>667</v>
      </c>
      <c r="EQ116" s="186">
        <v>5.38</v>
      </c>
      <c r="ER116" s="187">
        <f>EQ116*EP116</f>
        <v>3588.46</v>
      </c>
      <c r="ES116" s="188">
        <v>4761</v>
      </c>
      <c r="ET116" s="187">
        <f t="shared" si="607"/>
        <v>865.77000000000032</v>
      </c>
      <c r="EU116" s="184">
        <v>16333</v>
      </c>
      <c r="EV116" s="185">
        <f>EU116-EO116</f>
        <v>675</v>
      </c>
      <c r="EW116" s="186">
        <v>5.38</v>
      </c>
      <c r="EX116" s="187">
        <f>EW116*EV116</f>
        <v>3631.5</v>
      </c>
      <c r="EY116" s="188">
        <v>3228</v>
      </c>
      <c r="EZ116" s="187">
        <f t="shared" si="608"/>
        <v>462.27000000000032</v>
      </c>
      <c r="FA116" s="184">
        <v>16904</v>
      </c>
      <c r="FB116" s="185">
        <f>FA116-EU116</f>
        <v>571</v>
      </c>
      <c r="FC116" s="186">
        <v>5.38</v>
      </c>
      <c r="FD116" s="187">
        <f>FC116*FB116</f>
        <v>3071.98</v>
      </c>
      <c r="FE116" s="188">
        <v>2152</v>
      </c>
      <c r="FF116" s="187">
        <f t="shared" si="609"/>
        <v>-457.7099999999997</v>
      </c>
      <c r="FG116" s="184">
        <v>17119</v>
      </c>
      <c r="FH116" s="185">
        <f>FG116-FA116</f>
        <v>215</v>
      </c>
      <c r="FI116" s="186">
        <v>5.38</v>
      </c>
      <c r="FJ116" s="187">
        <f>FI116*FH116</f>
        <v>1156.7</v>
      </c>
      <c r="FK116" s="188">
        <v>1614</v>
      </c>
      <c r="FL116" s="187">
        <f t="shared" si="610"/>
        <v>-0.40999999999974079</v>
      </c>
      <c r="FM116" s="184">
        <v>17249</v>
      </c>
      <c r="FN116" s="185">
        <f>FM116-FG116</f>
        <v>130</v>
      </c>
      <c r="FO116" s="186">
        <v>5.38</v>
      </c>
      <c r="FP116" s="187">
        <f>FO116*FN116</f>
        <v>699.4</v>
      </c>
      <c r="FQ116" s="188">
        <v>538</v>
      </c>
      <c r="FR116" s="187">
        <f t="shared" si="611"/>
        <v>-161.80999999999972</v>
      </c>
      <c r="FS116" s="184">
        <v>17308</v>
      </c>
      <c r="FT116" s="185">
        <f>FS116-FM116</f>
        <v>59</v>
      </c>
      <c r="FU116" s="186">
        <v>5.38</v>
      </c>
      <c r="FV116" s="187">
        <f>FU116*FT116</f>
        <v>317.42</v>
      </c>
      <c r="FW116" s="188"/>
      <c r="FX116" s="187">
        <f>FW116-FV116+FR116</f>
        <v>-479.22999999999973</v>
      </c>
      <c r="FY116" s="184">
        <v>17285</v>
      </c>
      <c r="FZ116" s="185">
        <f>FY116-FS116</f>
        <v>-23</v>
      </c>
      <c r="GA116" s="186">
        <v>5.56</v>
      </c>
      <c r="GB116" s="187">
        <f>GA116*FZ116</f>
        <v>-127.88</v>
      </c>
      <c r="GC116" s="188">
        <v>490</v>
      </c>
      <c r="GD116" s="187">
        <f>GC116-GB116+FX116</f>
        <v>138.65000000000026</v>
      </c>
      <c r="GE116" s="245" t="s">
        <v>177</v>
      </c>
      <c r="GF116" s="246"/>
      <c r="GG116" s="246"/>
      <c r="GH116" s="247"/>
      <c r="GI116" s="188"/>
      <c r="GJ116" s="187">
        <f>GI116-GH116+GD116</f>
        <v>138.65000000000026</v>
      </c>
      <c r="GK116" s="245" t="s">
        <v>177</v>
      </c>
      <c r="GL116" s="246"/>
      <c r="GM116" s="246"/>
      <c r="GN116" s="247"/>
      <c r="GO116" s="188">
        <v>-138.65</v>
      </c>
      <c r="GP116" s="187">
        <f>GO116-GN116+GJ116</f>
        <v>2.5579538487363607E-13</v>
      </c>
      <c r="GQ116" s="245" t="s">
        <v>177</v>
      </c>
      <c r="GR116" s="246"/>
      <c r="GS116" s="246"/>
      <c r="GT116" s="247"/>
      <c r="GU116" s="188"/>
      <c r="GV116" s="187">
        <f>GU116-GT116+GP116</f>
        <v>2.5579538487363607E-13</v>
      </c>
      <c r="GW116" s="107" t="s">
        <v>220</v>
      </c>
    </row>
    <row r="117" spans="1:205" ht="15.6" customHeight="1" x14ac:dyDescent="0.25">
      <c r="A117" s="210" t="s">
        <v>164</v>
      </c>
      <c r="B117" s="182">
        <v>69</v>
      </c>
      <c r="C117" s="205"/>
      <c r="D117" s="182"/>
      <c r="E117" s="206"/>
      <c r="F117" s="206"/>
      <c r="G117" s="206"/>
      <c r="H117" s="207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5"/>
      <c r="Y117" s="205"/>
      <c r="Z117" s="182"/>
      <c r="AA117" s="182"/>
      <c r="AB117" s="205"/>
      <c r="AC117" s="209"/>
      <c r="AD117" s="205"/>
      <c r="AE117" s="194"/>
      <c r="AF117" s="195">
        <f>AE117-Y117</f>
        <v>0</v>
      </c>
      <c r="AG117" s="186">
        <v>4.8099999999999996</v>
      </c>
      <c r="AH117" s="187">
        <f>AG117*AF117</f>
        <v>0</v>
      </c>
      <c r="AI117" s="188"/>
      <c r="AJ117" s="187">
        <f>AI117-AH117+AD117</f>
        <v>0</v>
      </c>
      <c r="AK117" s="194"/>
      <c r="AL117" s="195">
        <f>AK117-AE117</f>
        <v>0</v>
      </c>
      <c r="AM117" s="186">
        <v>5.04</v>
      </c>
      <c r="AN117" s="187">
        <f>AM117*AL117</f>
        <v>0</v>
      </c>
      <c r="AO117" s="188"/>
      <c r="AP117" s="187">
        <f>AO117-AN117+AJ117</f>
        <v>0</v>
      </c>
      <c r="AQ117" s="194"/>
      <c r="AR117" s="195">
        <f>AQ117-AK117</f>
        <v>0</v>
      </c>
      <c r="AS117" s="186">
        <v>5.04</v>
      </c>
      <c r="AT117" s="187">
        <f>AS117*AR117</f>
        <v>0</v>
      </c>
      <c r="AU117" s="188"/>
      <c r="AV117" s="187">
        <f>AU117-AT117+AP117</f>
        <v>0</v>
      </c>
      <c r="AW117" s="194"/>
      <c r="AX117" s="195">
        <f>AW117-AQ117</f>
        <v>0</v>
      </c>
      <c r="AY117" s="186">
        <v>5.04</v>
      </c>
      <c r="AZ117" s="187">
        <f>AY117*AX117</f>
        <v>0</v>
      </c>
      <c r="BA117" s="188"/>
      <c r="BB117" s="196">
        <f>BA117-AZ117+AV117</f>
        <v>0</v>
      </c>
      <c r="BC117" s="184"/>
      <c r="BD117" s="185">
        <f>BC117-AW117</f>
        <v>0</v>
      </c>
      <c r="BE117" s="186">
        <v>5.04</v>
      </c>
      <c r="BF117" s="187">
        <f>BE117*BD117</f>
        <v>0</v>
      </c>
      <c r="BG117" s="188"/>
      <c r="BH117" s="196">
        <f>BG117-BF117+BB117</f>
        <v>0</v>
      </c>
      <c r="BI117" s="184"/>
      <c r="BJ117" s="185">
        <f>BI117-BC117</f>
        <v>0</v>
      </c>
      <c r="BK117" s="186">
        <v>5.04</v>
      </c>
      <c r="BL117" s="187">
        <f>BK117*BJ117</f>
        <v>0</v>
      </c>
      <c r="BM117" s="188"/>
      <c r="BN117" s="187">
        <f>BM117-BL117+BH117</f>
        <v>0</v>
      </c>
      <c r="BO117" s="184"/>
      <c r="BP117" s="185">
        <f>BO117-BI117</f>
        <v>0</v>
      </c>
      <c r="BQ117" s="186">
        <v>5.04</v>
      </c>
      <c r="BR117" s="187">
        <f>BQ117*BP117</f>
        <v>0</v>
      </c>
      <c r="BS117" s="188"/>
      <c r="BT117" s="187">
        <f>BS117-BR117+BN117</f>
        <v>0</v>
      </c>
      <c r="BU117" s="184"/>
      <c r="BV117" s="185">
        <f>BU117-BO117</f>
        <v>0</v>
      </c>
      <c r="BW117" s="186">
        <v>5.04</v>
      </c>
      <c r="BX117" s="187">
        <f>BW117*BV117</f>
        <v>0</v>
      </c>
      <c r="BY117" s="188"/>
      <c r="BZ117" s="187">
        <f>BY117-BX117+BT117</f>
        <v>0</v>
      </c>
      <c r="CA117" s="184"/>
      <c r="CB117" s="185">
        <f>CA117-BU117</f>
        <v>0</v>
      </c>
      <c r="CC117" s="186">
        <v>5.04</v>
      </c>
      <c r="CD117" s="187">
        <f>CC117*CB117</f>
        <v>0</v>
      </c>
      <c r="CE117" s="188"/>
      <c r="CF117" s="187">
        <f>CE117-CD117+BZ117</f>
        <v>0</v>
      </c>
      <c r="CG117" s="184"/>
      <c r="CH117" s="185">
        <f>CG117-CA117</f>
        <v>0</v>
      </c>
      <c r="CI117" s="186">
        <v>5.04</v>
      </c>
      <c r="CJ117" s="187">
        <f>CI117*CH117</f>
        <v>0</v>
      </c>
      <c r="CK117" s="188"/>
      <c r="CL117" s="187">
        <f>CK117-CJ117+CF117</f>
        <v>0</v>
      </c>
      <c r="CM117" s="184"/>
      <c r="CN117" s="185">
        <f>CM117-CG117</f>
        <v>0</v>
      </c>
      <c r="CO117" s="186">
        <v>5.04</v>
      </c>
      <c r="CP117" s="187">
        <f>CO117*CN117</f>
        <v>0</v>
      </c>
      <c r="CQ117" s="188"/>
      <c r="CR117" s="187">
        <f>CQ117-CP117+CL117</f>
        <v>0</v>
      </c>
      <c r="CS117" s="184"/>
      <c r="CT117" s="185">
        <f>CS117-CM117</f>
        <v>0</v>
      </c>
      <c r="CU117" s="186">
        <v>5.04</v>
      </c>
      <c r="CV117" s="187">
        <f>CU117*CT117</f>
        <v>0</v>
      </c>
      <c r="CW117" s="188"/>
      <c r="CX117" s="187">
        <f>CW117-CV117+CR117</f>
        <v>0</v>
      </c>
      <c r="CY117" s="184"/>
      <c r="CZ117" s="185">
        <f>CY117-CS117</f>
        <v>0</v>
      </c>
      <c r="DA117" s="186">
        <v>5.04</v>
      </c>
      <c r="DB117" s="187">
        <f>DA117*CZ117</f>
        <v>0</v>
      </c>
      <c r="DC117" s="188"/>
      <c r="DD117" s="187">
        <f>DC117-DB117+CX117</f>
        <v>0</v>
      </c>
      <c r="DE117" s="184"/>
      <c r="DF117" s="185">
        <f>DE117-CY117</f>
        <v>0</v>
      </c>
      <c r="DG117" s="186">
        <v>5.29</v>
      </c>
      <c r="DH117" s="187">
        <f>DG117*DF117</f>
        <v>0</v>
      </c>
      <c r="DI117" s="188"/>
      <c r="DJ117" s="187">
        <f>DI117-DH117+DD117</f>
        <v>0</v>
      </c>
      <c r="DK117" s="184"/>
      <c r="DL117" s="185">
        <f>DK117-DE117</f>
        <v>0</v>
      </c>
      <c r="DM117" s="186">
        <v>5.29</v>
      </c>
      <c r="DN117" s="187">
        <f>DM117*DL117</f>
        <v>0</v>
      </c>
      <c r="DO117" s="188"/>
      <c r="DP117" s="187">
        <f>DO117-DN117+DJ117</f>
        <v>0</v>
      </c>
      <c r="DQ117" s="184">
        <v>6</v>
      </c>
      <c r="DR117" s="185">
        <f>DQ117-DK117</f>
        <v>6</v>
      </c>
      <c r="DS117" s="186">
        <v>5.29</v>
      </c>
      <c r="DT117" s="187">
        <f>DS117*DR117</f>
        <v>31.740000000000002</v>
      </c>
      <c r="DU117" s="188">
        <v>500</v>
      </c>
      <c r="DV117" s="187">
        <f>DU117-DT117+DP117</f>
        <v>468.26</v>
      </c>
      <c r="DW117" s="184">
        <v>12</v>
      </c>
      <c r="DX117" s="185">
        <f>DW117-DQ117</f>
        <v>6</v>
      </c>
      <c r="DY117" s="186">
        <v>5.29</v>
      </c>
      <c r="DZ117" s="187">
        <f>DY117*DX117</f>
        <v>31.740000000000002</v>
      </c>
      <c r="EA117" s="188"/>
      <c r="EB117" s="187">
        <f>EA117-DZ117+DV117</f>
        <v>436.52</v>
      </c>
      <c r="EC117" s="184">
        <v>15</v>
      </c>
      <c r="ED117" s="185">
        <f>EC117-DW117</f>
        <v>3</v>
      </c>
      <c r="EE117" s="186">
        <v>5.29</v>
      </c>
      <c r="EF117" s="187">
        <f>EE117*ED117</f>
        <v>15.870000000000001</v>
      </c>
      <c r="EG117" s="188"/>
      <c r="EH117" s="187">
        <f>EG117-EF117+EB117</f>
        <v>420.65</v>
      </c>
      <c r="EI117" s="184">
        <v>15</v>
      </c>
      <c r="EJ117" s="185">
        <f>EI117-EC117</f>
        <v>0</v>
      </c>
      <c r="EK117" s="186">
        <v>5.29</v>
      </c>
      <c r="EL117" s="187">
        <f>EK117*EJ117</f>
        <v>0</v>
      </c>
      <c r="EM117" s="188"/>
      <c r="EN117" s="187">
        <f>EM117-EL117+EH117</f>
        <v>420.65</v>
      </c>
      <c r="EO117" s="184">
        <v>15</v>
      </c>
      <c r="EP117" s="185">
        <f>EO117-EI117</f>
        <v>0</v>
      </c>
      <c r="EQ117" s="186">
        <v>5.38</v>
      </c>
      <c r="ER117" s="187">
        <f>EQ117*EP117</f>
        <v>0</v>
      </c>
      <c r="ES117" s="188"/>
      <c r="ET117" s="187">
        <f>ES117-ER117+EN117</f>
        <v>420.65</v>
      </c>
      <c r="EU117" s="184">
        <v>15</v>
      </c>
      <c r="EV117" s="185">
        <f>EU117-EO117</f>
        <v>0</v>
      </c>
      <c r="EW117" s="186">
        <v>5.38</v>
      </c>
      <c r="EX117" s="187">
        <f>EW117*EV117</f>
        <v>0</v>
      </c>
      <c r="EY117" s="188"/>
      <c r="EZ117" s="187">
        <f>EY117-EX117+ET117</f>
        <v>420.65</v>
      </c>
      <c r="FA117" s="184">
        <v>15</v>
      </c>
      <c r="FB117" s="185">
        <f>FA117-EU117</f>
        <v>0</v>
      </c>
      <c r="FC117" s="186">
        <v>5.38</v>
      </c>
      <c r="FD117" s="187">
        <f>FC117*FB117</f>
        <v>0</v>
      </c>
      <c r="FE117" s="188"/>
      <c r="FF117" s="187">
        <f>FE117-FD117+EZ117</f>
        <v>420.65</v>
      </c>
      <c r="FG117" s="184">
        <v>25</v>
      </c>
      <c r="FH117" s="185">
        <f>FG117-FA117</f>
        <v>10</v>
      </c>
      <c r="FI117" s="186">
        <v>5.38</v>
      </c>
      <c r="FJ117" s="187">
        <f>FI117*FH117</f>
        <v>53.8</v>
      </c>
      <c r="FK117" s="188"/>
      <c r="FL117" s="187">
        <f>FK117-FJ117+FF117</f>
        <v>366.84999999999997</v>
      </c>
      <c r="FM117" s="184">
        <v>106</v>
      </c>
      <c r="FN117" s="185">
        <f>FM117-FG117</f>
        <v>81</v>
      </c>
      <c r="FO117" s="186">
        <v>5.38</v>
      </c>
      <c r="FP117" s="187">
        <f>FO117*FN117</f>
        <v>435.78</v>
      </c>
      <c r="FQ117" s="188"/>
      <c r="FR117" s="187">
        <f>FQ117-FP117+FL117</f>
        <v>-68.930000000000007</v>
      </c>
      <c r="FS117" s="184">
        <v>187</v>
      </c>
      <c r="FT117" s="185">
        <f>FS117-FM117</f>
        <v>81</v>
      </c>
      <c r="FU117" s="186">
        <v>5.38</v>
      </c>
      <c r="FV117" s="187">
        <f>FU117*FT117</f>
        <v>435.78</v>
      </c>
      <c r="FW117" s="188">
        <v>500</v>
      </c>
      <c r="FX117" s="187">
        <f>FW117-FV117+FR117</f>
        <v>-4.7099999999999795</v>
      </c>
      <c r="FY117" s="184">
        <v>238</v>
      </c>
      <c r="FZ117" s="185">
        <f>FY117-FS117</f>
        <v>51</v>
      </c>
      <c r="GA117" s="186">
        <v>5.56</v>
      </c>
      <c r="GB117" s="187">
        <f>GA117*FZ117</f>
        <v>283.56</v>
      </c>
      <c r="GC117" s="188">
        <v>300</v>
      </c>
      <c r="GD117" s="187">
        <f>GC117-GB117+FX117</f>
        <v>11.730000000000018</v>
      </c>
      <c r="GE117" s="184">
        <v>296</v>
      </c>
      <c r="GF117" s="185">
        <f>GE117-FY117</f>
        <v>58</v>
      </c>
      <c r="GG117" s="186">
        <v>5.56</v>
      </c>
      <c r="GH117" s="187">
        <f>GG117*GF117</f>
        <v>322.47999999999996</v>
      </c>
      <c r="GI117" s="188"/>
      <c r="GJ117" s="187">
        <f>GI117-GH117+GD117</f>
        <v>-310.74999999999994</v>
      </c>
      <c r="GK117" s="184">
        <v>356</v>
      </c>
      <c r="GL117" s="185">
        <f>GK117-GE117</f>
        <v>60</v>
      </c>
      <c r="GM117" s="186">
        <v>5.56</v>
      </c>
      <c r="GN117" s="187">
        <f>GM117*GL117</f>
        <v>333.59999999999997</v>
      </c>
      <c r="GO117" s="188">
        <v>400</v>
      </c>
      <c r="GP117" s="187">
        <f>GO117-GN117+GJ117</f>
        <v>-244.34999999999991</v>
      </c>
      <c r="GQ117" s="184">
        <v>245</v>
      </c>
      <c r="GR117" s="185">
        <f>GQ117-GK117</f>
        <v>-111</v>
      </c>
      <c r="GS117" s="186">
        <v>5.56</v>
      </c>
      <c r="GT117" s="187">
        <f>GS117*GR117</f>
        <v>-617.16</v>
      </c>
      <c r="GU117" s="188">
        <v>-372.81</v>
      </c>
      <c r="GV117" s="187">
        <f>GU117-GT117+GP117</f>
        <v>0</v>
      </c>
    </row>
    <row r="118" spans="1:205" ht="15.75" customHeight="1" x14ac:dyDescent="0.25">
      <c r="A118" s="204" t="s">
        <v>79</v>
      </c>
      <c r="B118" s="181">
        <v>71</v>
      </c>
      <c r="C118" s="24">
        <v>-77.42</v>
      </c>
      <c r="D118" s="2"/>
      <c r="E118" s="2"/>
      <c r="F118" s="2">
        <v>3</v>
      </c>
      <c r="G118" s="2">
        <v>5</v>
      </c>
      <c r="H118" s="2">
        <v>6</v>
      </c>
      <c r="I118" s="2">
        <v>6</v>
      </c>
      <c r="J118" s="2">
        <v>6</v>
      </c>
      <c r="K118" s="2">
        <v>7</v>
      </c>
      <c r="L118" s="2">
        <v>8</v>
      </c>
      <c r="M118" s="2">
        <v>14</v>
      </c>
      <c r="N118" s="2">
        <v>17</v>
      </c>
      <c r="O118" s="2">
        <v>20</v>
      </c>
      <c r="P118" s="2">
        <v>23</v>
      </c>
      <c r="Q118" s="2">
        <v>67</v>
      </c>
      <c r="R118" s="2">
        <v>69</v>
      </c>
      <c r="S118" s="2">
        <v>74</v>
      </c>
      <c r="T118" s="2">
        <v>81</v>
      </c>
      <c r="U118" s="2">
        <v>81</v>
      </c>
      <c r="V118" s="2">
        <v>81</v>
      </c>
      <c r="W118" s="2">
        <v>87</v>
      </c>
      <c r="X118" s="2">
        <v>121</v>
      </c>
      <c r="Y118" s="2">
        <v>197</v>
      </c>
      <c r="Z118" s="20">
        <f>Y118-X118</f>
        <v>76</v>
      </c>
      <c r="AA118" s="21">
        <v>4.8099999999999996</v>
      </c>
      <c r="AB118" s="22">
        <f>Z118*AA118</f>
        <v>365.55999999999995</v>
      </c>
      <c r="AC118" s="25">
        <v>300</v>
      </c>
      <c r="AD118" s="24">
        <f>C118+AC118-AB118</f>
        <v>-142.97999999999996</v>
      </c>
      <c r="AE118" s="49">
        <v>268</v>
      </c>
      <c r="AF118" s="36">
        <f t="shared" si="421"/>
        <v>71</v>
      </c>
      <c r="AG118" s="27">
        <v>4.8099999999999996</v>
      </c>
      <c r="AH118" s="37">
        <f t="shared" si="422"/>
        <v>341.51</v>
      </c>
      <c r="AI118" s="53">
        <v>1000</v>
      </c>
      <c r="AJ118" s="37">
        <f t="shared" si="423"/>
        <v>515.51</v>
      </c>
      <c r="AK118" s="49">
        <v>307</v>
      </c>
      <c r="AL118" s="36">
        <f t="shared" si="424"/>
        <v>39</v>
      </c>
      <c r="AM118" s="27">
        <v>5.04</v>
      </c>
      <c r="AN118" s="37">
        <f t="shared" si="425"/>
        <v>196.56</v>
      </c>
      <c r="AO118" s="53"/>
      <c r="AP118" s="59">
        <f t="shared" si="426"/>
        <v>318.95</v>
      </c>
      <c r="AQ118" s="49">
        <v>349</v>
      </c>
      <c r="AR118" s="36">
        <f t="shared" si="427"/>
        <v>42</v>
      </c>
      <c r="AS118" s="27">
        <v>5.04</v>
      </c>
      <c r="AT118" s="37">
        <f t="shared" si="428"/>
        <v>211.68</v>
      </c>
      <c r="AU118" s="53"/>
      <c r="AV118" s="110">
        <f t="shared" si="429"/>
        <v>107.26999999999998</v>
      </c>
      <c r="AW118" s="49">
        <v>395</v>
      </c>
      <c r="AX118" s="36">
        <f t="shared" si="430"/>
        <v>46</v>
      </c>
      <c r="AY118" s="27">
        <v>5.04</v>
      </c>
      <c r="AZ118" s="37">
        <f t="shared" si="431"/>
        <v>231.84</v>
      </c>
      <c r="BA118" s="53"/>
      <c r="BB118" s="120">
        <f t="shared" si="432"/>
        <v>-124.57000000000002</v>
      </c>
      <c r="BC118" s="128">
        <v>465</v>
      </c>
      <c r="BD118" s="124">
        <f t="shared" si="433"/>
        <v>70</v>
      </c>
      <c r="BE118" s="27">
        <v>5.04</v>
      </c>
      <c r="BF118" s="37">
        <f t="shared" si="434"/>
        <v>352.8</v>
      </c>
      <c r="BG118" s="53"/>
      <c r="BH118" s="120">
        <f t="shared" si="570"/>
        <v>-477.37</v>
      </c>
      <c r="BI118" s="128">
        <v>469</v>
      </c>
      <c r="BJ118" s="124">
        <f t="shared" si="436"/>
        <v>4</v>
      </c>
      <c r="BK118" s="27">
        <v>5.04</v>
      </c>
      <c r="BL118" s="37">
        <f t="shared" si="437"/>
        <v>20.16</v>
      </c>
      <c r="BM118" s="53"/>
      <c r="BN118" s="58">
        <f t="shared" si="571"/>
        <v>-497.53000000000003</v>
      </c>
      <c r="BO118" s="128">
        <v>469</v>
      </c>
      <c r="BP118" s="124">
        <f t="shared" si="439"/>
        <v>0</v>
      </c>
      <c r="BQ118" s="27">
        <v>5.04</v>
      </c>
      <c r="BR118" s="37">
        <f t="shared" si="440"/>
        <v>0</v>
      </c>
      <c r="BS118" s="53">
        <v>800</v>
      </c>
      <c r="BT118" s="110">
        <f t="shared" si="441"/>
        <v>302.46999999999997</v>
      </c>
      <c r="BU118" s="128">
        <v>469</v>
      </c>
      <c r="BV118" s="124">
        <f t="shared" si="442"/>
        <v>0</v>
      </c>
      <c r="BW118" s="27">
        <v>5.04</v>
      </c>
      <c r="BX118" s="37">
        <f t="shared" si="443"/>
        <v>0</v>
      </c>
      <c r="BY118" s="53"/>
      <c r="BZ118" s="110">
        <f t="shared" si="444"/>
        <v>302.46999999999997</v>
      </c>
      <c r="CA118" s="128">
        <v>469</v>
      </c>
      <c r="CB118" s="124">
        <f t="shared" si="445"/>
        <v>0</v>
      </c>
      <c r="CC118" s="27">
        <v>5.04</v>
      </c>
      <c r="CD118" s="37">
        <f t="shared" si="446"/>
        <v>0</v>
      </c>
      <c r="CE118" s="53"/>
      <c r="CF118" s="110">
        <f t="shared" si="447"/>
        <v>302.46999999999997</v>
      </c>
      <c r="CG118" s="128">
        <v>469</v>
      </c>
      <c r="CH118" s="124">
        <f t="shared" si="580"/>
        <v>0</v>
      </c>
      <c r="CI118" s="27">
        <v>5.04</v>
      </c>
      <c r="CJ118" s="37">
        <f t="shared" si="581"/>
        <v>0</v>
      </c>
      <c r="CK118" s="53"/>
      <c r="CL118" s="110">
        <f t="shared" si="582"/>
        <v>302.46999999999997</v>
      </c>
      <c r="CM118" s="128">
        <v>469</v>
      </c>
      <c r="CN118" s="124">
        <f t="shared" si="583"/>
        <v>0</v>
      </c>
      <c r="CO118" s="27">
        <v>5.04</v>
      </c>
      <c r="CP118" s="37">
        <f t="shared" si="584"/>
        <v>0</v>
      </c>
      <c r="CQ118" s="53"/>
      <c r="CR118" s="110">
        <f t="shared" si="585"/>
        <v>302.46999999999997</v>
      </c>
      <c r="CS118" s="128">
        <v>550</v>
      </c>
      <c r="CT118" s="124">
        <f t="shared" si="586"/>
        <v>81</v>
      </c>
      <c r="CU118" s="27">
        <v>5.04</v>
      </c>
      <c r="CV118" s="37">
        <f t="shared" si="587"/>
        <v>408.24</v>
      </c>
      <c r="CW118" s="53"/>
      <c r="CX118" s="58">
        <f t="shared" si="588"/>
        <v>-105.77000000000004</v>
      </c>
      <c r="CY118" s="128">
        <v>616</v>
      </c>
      <c r="CZ118" s="124">
        <f t="shared" si="589"/>
        <v>66</v>
      </c>
      <c r="DA118" s="27">
        <v>5.04</v>
      </c>
      <c r="DB118" s="37">
        <f t="shared" si="590"/>
        <v>332.64</v>
      </c>
      <c r="DC118" s="53">
        <v>500</v>
      </c>
      <c r="DD118" s="110">
        <f t="shared" si="591"/>
        <v>61.589999999999975</v>
      </c>
      <c r="DE118" s="128">
        <v>673</v>
      </c>
      <c r="DF118" s="124">
        <f t="shared" si="592"/>
        <v>57</v>
      </c>
      <c r="DG118" s="27">
        <v>5.29</v>
      </c>
      <c r="DH118" s="37">
        <f t="shared" si="593"/>
        <v>301.53000000000003</v>
      </c>
      <c r="DI118" s="53"/>
      <c r="DJ118" s="58">
        <f t="shared" si="594"/>
        <v>-239.94000000000005</v>
      </c>
      <c r="DK118" s="128">
        <v>741</v>
      </c>
      <c r="DL118" s="124">
        <f t="shared" si="595"/>
        <v>68</v>
      </c>
      <c r="DM118" s="27">
        <v>5.29</v>
      </c>
      <c r="DN118" s="37">
        <f t="shared" si="596"/>
        <v>359.72</v>
      </c>
      <c r="DO118" s="53">
        <v>600</v>
      </c>
      <c r="DP118" s="110">
        <f t="shared" si="597"/>
        <v>0.33999999999991815</v>
      </c>
      <c r="DQ118" s="128">
        <v>766</v>
      </c>
      <c r="DR118" s="124">
        <f t="shared" si="598"/>
        <v>25</v>
      </c>
      <c r="DS118" s="27">
        <v>5.29</v>
      </c>
      <c r="DT118" s="37">
        <f t="shared" si="599"/>
        <v>132.25</v>
      </c>
      <c r="DU118" s="53"/>
      <c r="DV118" s="58">
        <f t="shared" si="600"/>
        <v>-131.91000000000008</v>
      </c>
      <c r="DW118" s="128">
        <v>808</v>
      </c>
      <c r="DX118" s="124">
        <f t="shared" si="601"/>
        <v>42</v>
      </c>
      <c r="DY118" s="27">
        <v>5.29</v>
      </c>
      <c r="DZ118" s="37">
        <f t="shared" si="602"/>
        <v>222.18</v>
      </c>
      <c r="EA118" s="53"/>
      <c r="EB118" s="58">
        <f t="shared" si="603"/>
        <v>-354.09000000000009</v>
      </c>
      <c r="EC118" s="184">
        <v>816</v>
      </c>
      <c r="ED118" s="124">
        <f t="shared" si="618"/>
        <v>8</v>
      </c>
      <c r="EE118" s="27">
        <v>5.29</v>
      </c>
      <c r="EF118" s="37">
        <f t="shared" si="604"/>
        <v>42.32</v>
      </c>
      <c r="EG118" s="53"/>
      <c r="EH118" s="58">
        <f t="shared" si="605"/>
        <v>-396.41000000000008</v>
      </c>
      <c r="EI118" s="245" t="s">
        <v>177</v>
      </c>
      <c r="EJ118" s="246"/>
      <c r="EK118" s="246"/>
      <c r="EL118" s="247"/>
      <c r="EM118" s="188"/>
      <c r="EN118" s="58">
        <f t="shared" si="606"/>
        <v>-396.41000000000008</v>
      </c>
      <c r="EO118" s="245" t="s">
        <v>177</v>
      </c>
      <c r="EP118" s="246"/>
      <c r="EQ118" s="246"/>
      <c r="ER118" s="247"/>
      <c r="ES118" s="188">
        <v>396.41</v>
      </c>
      <c r="ET118" s="187">
        <f t="shared" si="607"/>
        <v>0</v>
      </c>
      <c r="EU118" s="245" t="s">
        <v>177</v>
      </c>
      <c r="EV118" s="246"/>
      <c r="EW118" s="246"/>
      <c r="EX118" s="247"/>
      <c r="EY118" s="188"/>
      <c r="EZ118" s="187">
        <f t="shared" si="608"/>
        <v>0</v>
      </c>
      <c r="FA118" s="245" t="s">
        <v>177</v>
      </c>
      <c r="FB118" s="246"/>
      <c r="FC118" s="246"/>
      <c r="FD118" s="247"/>
      <c r="FE118" s="188"/>
      <c r="FF118" s="187">
        <f t="shared" si="609"/>
        <v>0</v>
      </c>
      <c r="FG118" s="245" t="s">
        <v>177</v>
      </c>
      <c r="FH118" s="246"/>
      <c r="FI118" s="246"/>
      <c r="FJ118" s="247"/>
      <c r="FK118" s="188"/>
      <c r="FL118" s="187">
        <f t="shared" si="610"/>
        <v>0</v>
      </c>
      <c r="FM118" s="245" t="s">
        <v>177</v>
      </c>
      <c r="FN118" s="246"/>
      <c r="FO118" s="246"/>
      <c r="FP118" s="247"/>
      <c r="FQ118" s="188"/>
      <c r="FR118" s="187">
        <f t="shared" si="611"/>
        <v>0</v>
      </c>
      <c r="FS118" s="245" t="s">
        <v>177</v>
      </c>
      <c r="FT118" s="246"/>
      <c r="FU118" s="246"/>
      <c r="FV118" s="247"/>
      <c r="FW118" s="188"/>
      <c r="FX118" s="187">
        <f t="shared" si="612"/>
        <v>0</v>
      </c>
      <c r="FY118" s="245" t="s">
        <v>177</v>
      </c>
      <c r="FZ118" s="246"/>
      <c r="GA118" s="246"/>
      <c r="GB118" s="247"/>
      <c r="GC118" s="188"/>
      <c r="GD118" s="187">
        <f t="shared" si="613"/>
        <v>0</v>
      </c>
      <c r="GE118" s="245" t="s">
        <v>177</v>
      </c>
      <c r="GF118" s="246"/>
      <c r="GG118" s="246"/>
      <c r="GH118" s="247"/>
      <c r="GI118" s="188"/>
      <c r="GJ118" s="187">
        <f t="shared" si="614"/>
        <v>0</v>
      </c>
      <c r="GK118" s="245" t="s">
        <v>177</v>
      </c>
      <c r="GL118" s="246"/>
      <c r="GM118" s="246"/>
      <c r="GN118" s="247"/>
      <c r="GO118" s="188"/>
      <c r="GP118" s="187">
        <f t="shared" ref="GP118" si="621">GO118-GN118+GJ118</f>
        <v>0</v>
      </c>
      <c r="GQ118" s="245" t="s">
        <v>177</v>
      </c>
      <c r="GR118" s="246"/>
      <c r="GS118" s="246"/>
      <c r="GT118" s="247"/>
      <c r="GU118" s="188"/>
      <c r="GV118" s="187">
        <f t="shared" ref="GV118" si="622">GU118-GT118+GP118</f>
        <v>0</v>
      </c>
    </row>
    <row r="119" spans="1:205" ht="15.75" customHeight="1" x14ac:dyDescent="0.25">
      <c r="A119" s="204" t="s">
        <v>80</v>
      </c>
      <c r="B119" s="182">
        <v>72</v>
      </c>
      <c r="C119" s="205"/>
      <c r="D119" s="182"/>
      <c r="E119" s="206"/>
      <c r="F119" s="206"/>
      <c r="G119" s="206"/>
      <c r="H119" s="207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5"/>
      <c r="Y119" s="205"/>
      <c r="Z119" s="182"/>
      <c r="AA119" s="182"/>
      <c r="AB119" s="205"/>
      <c r="AC119" s="209"/>
      <c r="AD119" s="205"/>
      <c r="AE119" s="194"/>
      <c r="AF119" s="195">
        <f t="shared" ref="AF119:AF128" si="623">AE119-Y119</f>
        <v>0</v>
      </c>
      <c r="AG119" s="186">
        <v>4.8099999999999996</v>
      </c>
      <c r="AH119" s="187">
        <f t="shared" ref="AH119:AH128" si="624">AG119*AF119</f>
        <v>0</v>
      </c>
      <c r="AI119" s="188"/>
      <c r="AJ119" s="187">
        <f t="shared" ref="AJ119:AJ128" si="625">AI119-AH119+AD119</f>
        <v>0</v>
      </c>
      <c r="AK119" s="194">
        <v>129</v>
      </c>
      <c r="AL119" s="195">
        <f t="shared" ref="AL119:AL128" si="626">AK119-AE119</f>
        <v>129</v>
      </c>
      <c r="AM119" s="186">
        <v>5.04</v>
      </c>
      <c r="AN119" s="187">
        <f t="shared" ref="AN119:AN128" si="627">AM119*AL119</f>
        <v>650.16</v>
      </c>
      <c r="AO119" s="188"/>
      <c r="AP119" s="187">
        <f t="shared" ref="AP119:AP128" si="628">AO119-AN119+AJ119</f>
        <v>-650.16</v>
      </c>
      <c r="AQ119" s="194">
        <v>291.60000000000002</v>
      </c>
      <c r="AR119" s="195">
        <f t="shared" ref="AR119:AR128" si="629">AQ119-AK119</f>
        <v>162.60000000000002</v>
      </c>
      <c r="AS119" s="186">
        <v>5.04</v>
      </c>
      <c r="AT119" s="187">
        <f t="shared" ref="AT119:AT128" si="630">AS119*AR119</f>
        <v>819.50400000000013</v>
      </c>
      <c r="AU119" s="188"/>
      <c r="AV119" s="187">
        <f t="shared" ref="AV119:AV128" si="631">AU119-AT119+AP119</f>
        <v>-1469.6640000000002</v>
      </c>
      <c r="AW119" s="194">
        <v>822</v>
      </c>
      <c r="AX119" s="195">
        <f t="shared" ref="AX119:AX128" si="632">AW119-AQ119</f>
        <v>530.4</v>
      </c>
      <c r="AY119" s="186">
        <v>5.04</v>
      </c>
      <c r="AZ119" s="187">
        <f t="shared" ref="AZ119:AZ127" si="633">AY119*AX119</f>
        <v>2673.2159999999999</v>
      </c>
      <c r="BA119" s="188"/>
      <c r="BB119" s="196">
        <f t="shared" ref="BB119:BB128" si="634">BA119-AZ119+AV119</f>
        <v>-4142.88</v>
      </c>
      <c r="BC119" s="184">
        <v>1879</v>
      </c>
      <c r="BD119" s="185">
        <f t="shared" ref="BD119:BD128" si="635">BC119-AW119</f>
        <v>1057</v>
      </c>
      <c r="BE119" s="186">
        <v>5.04</v>
      </c>
      <c r="BF119" s="187">
        <f t="shared" ref="BF119:BF127" si="636">BE119*BD119</f>
        <v>5327.28</v>
      </c>
      <c r="BG119" s="188"/>
      <c r="BH119" s="196">
        <f t="shared" ref="BH119:BH128" si="637">BG119-BF119+BB119</f>
        <v>-9470.16</v>
      </c>
      <c r="BI119" s="184">
        <v>3044</v>
      </c>
      <c r="BJ119" s="185">
        <f t="shared" ref="BJ119:BJ128" si="638">BI119-BC119</f>
        <v>1165</v>
      </c>
      <c r="BK119" s="186">
        <v>5.04</v>
      </c>
      <c r="BL119" s="187">
        <f t="shared" ref="BL119:BL127" si="639">BK119*BJ119</f>
        <v>5871.6</v>
      </c>
      <c r="BM119" s="188"/>
      <c r="BN119" s="187">
        <f t="shared" ref="BN119:BN128" si="640">BM119-BL119+BH119</f>
        <v>-15341.76</v>
      </c>
      <c r="BO119" s="184">
        <v>4715</v>
      </c>
      <c r="BP119" s="185">
        <f t="shared" ref="BP119:BP128" si="641">BO119-BI119</f>
        <v>1671</v>
      </c>
      <c r="BQ119" s="186">
        <v>5.04</v>
      </c>
      <c r="BR119" s="187">
        <f t="shared" ref="BR119:BR127" si="642">BQ119*BP119</f>
        <v>8421.84</v>
      </c>
      <c r="BS119" s="188">
        <v>15000</v>
      </c>
      <c r="BT119" s="187">
        <f t="shared" ref="BT119:BT128" si="643">BS119-BR119+BN119</f>
        <v>-8763.6</v>
      </c>
      <c r="BU119" s="184">
        <v>6248</v>
      </c>
      <c r="BV119" s="185">
        <f t="shared" ref="BV119:BV128" si="644">BU119-BO119</f>
        <v>1533</v>
      </c>
      <c r="BW119" s="186">
        <v>5.04</v>
      </c>
      <c r="BX119" s="187">
        <f t="shared" ref="BX119:BX127" si="645">BW119*BV119</f>
        <v>7726.32</v>
      </c>
      <c r="BY119" s="188"/>
      <c r="BZ119" s="187">
        <f t="shared" ref="BZ119:BZ128" si="646">BY119-BX119+BT119</f>
        <v>-16489.919999999998</v>
      </c>
      <c r="CA119" s="184">
        <v>8441</v>
      </c>
      <c r="CB119" s="185">
        <f t="shared" ref="CB119:CB128" si="647">CA119-BU119</f>
        <v>2193</v>
      </c>
      <c r="CC119" s="186">
        <v>5.04</v>
      </c>
      <c r="CD119" s="187">
        <f t="shared" ref="CD119:CD127" si="648">CC119*CB119</f>
        <v>11052.72</v>
      </c>
      <c r="CE119" s="188"/>
      <c r="CF119" s="187">
        <f t="shared" ref="CF119:CF128" si="649">CE119-CD119+BZ119</f>
        <v>-27542.639999999999</v>
      </c>
      <c r="CG119" s="184">
        <v>10092</v>
      </c>
      <c r="CH119" s="185">
        <f t="shared" si="580"/>
        <v>1651</v>
      </c>
      <c r="CI119" s="186">
        <v>5.04</v>
      </c>
      <c r="CJ119" s="187">
        <f t="shared" si="581"/>
        <v>8321.0400000000009</v>
      </c>
      <c r="CK119" s="188"/>
      <c r="CL119" s="187">
        <f t="shared" si="582"/>
        <v>-35863.68</v>
      </c>
      <c r="CM119" s="184">
        <v>11045</v>
      </c>
      <c r="CN119" s="185">
        <f t="shared" si="583"/>
        <v>953</v>
      </c>
      <c r="CO119" s="186">
        <v>5.04</v>
      </c>
      <c r="CP119" s="187">
        <f t="shared" si="584"/>
        <v>4803.12</v>
      </c>
      <c r="CQ119" s="188"/>
      <c r="CR119" s="187">
        <f t="shared" si="585"/>
        <v>-40666.800000000003</v>
      </c>
      <c r="CS119" s="184">
        <v>11459</v>
      </c>
      <c r="CT119" s="185">
        <f t="shared" si="586"/>
        <v>414</v>
      </c>
      <c r="CU119" s="186">
        <v>5.04</v>
      </c>
      <c r="CV119" s="187">
        <f t="shared" si="587"/>
        <v>2086.56</v>
      </c>
      <c r="CW119" s="188">
        <v>30000</v>
      </c>
      <c r="CX119" s="187">
        <f t="shared" si="588"/>
        <v>-12753.360000000004</v>
      </c>
      <c r="CY119" s="184">
        <v>11932</v>
      </c>
      <c r="CZ119" s="185">
        <f t="shared" si="589"/>
        <v>473</v>
      </c>
      <c r="DA119" s="186">
        <v>5.04</v>
      </c>
      <c r="DB119" s="187">
        <f t="shared" si="590"/>
        <v>2383.92</v>
      </c>
      <c r="DC119" s="188"/>
      <c r="DD119" s="187">
        <f t="shared" si="591"/>
        <v>-15137.280000000004</v>
      </c>
      <c r="DE119" s="184">
        <v>12294</v>
      </c>
      <c r="DF119" s="185">
        <f t="shared" si="592"/>
        <v>362</v>
      </c>
      <c r="DG119" s="186">
        <v>5.29</v>
      </c>
      <c r="DH119" s="187">
        <f t="shared" si="593"/>
        <v>1914.98</v>
      </c>
      <c r="DI119" s="188"/>
      <c r="DJ119" s="187">
        <f t="shared" si="594"/>
        <v>-17052.260000000006</v>
      </c>
      <c r="DK119" s="184">
        <v>12732</v>
      </c>
      <c r="DL119" s="185">
        <f t="shared" si="595"/>
        <v>438</v>
      </c>
      <c r="DM119" s="186">
        <v>5.29</v>
      </c>
      <c r="DN119" s="187">
        <f t="shared" si="596"/>
        <v>2317.02</v>
      </c>
      <c r="DO119" s="188">
        <v>17000</v>
      </c>
      <c r="DP119" s="187">
        <f t="shared" si="597"/>
        <v>-2369.2800000000061</v>
      </c>
      <c r="DQ119" s="184">
        <v>13092</v>
      </c>
      <c r="DR119" s="185">
        <f t="shared" si="598"/>
        <v>360</v>
      </c>
      <c r="DS119" s="186">
        <v>5.29</v>
      </c>
      <c r="DT119" s="187">
        <f t="shared" si="599"/>
        <v>1904.4</v>
      </c>
      <c r="DU119" s="188"/>
      <c r="DV119" s="187">
        <f t="shared" si="600"/>
        <v>-4273.6800000000057</v>
      </c>
      <c r="DW119" s="184">
        <v>13935</v>
      </c>
      <c r="DX119" s="185">
        <f t="shared" si="601"/>
        <v>843</v>
      </c>
      <c r="DY119" s="186">
        <v>5.29</v>
      </c>
      <c r="DZ119" s="187">
        <f t="shared" si="602"/>
        <v>4459.47</v>
      </c>
      <c r="EA119" s="188"/>
      <c r="EB119" s="187">
        <f t="shared" si="603"/>
        <v>-8733.1500000000051</v>
      </c>
      <c r="EC119" s="184">
        <v>15187</v>
      </c>
      <c r="ED119" s="185">
        <f t="shared" si="618"/>
        <v>1252</v>
      </c>
      <c r="EE119" s="186">
        <v>5.29</v>
      </c>
      <c r="EF119" s="187">
        <f t="shared" si="604"/>
        <v>6623.08</v>
      </c>
      <c r="EG119" s="188"/>
      <c r="EH119" s="187">
        <f t="shared" si="605"/>
        <v>-15356.230000000005</v>
      </c>
      <c r="EI119" s="184">
        <v>17232</v>
      </c>
      <c r="EJ119" s="185">
        <f t="shared" ref="EJ119:EJ128" si="650">EI119-EC119</f>
        <v>2045</v>
      </c>
      <c r="EK119" s="186">
        <v>5.29</v>
      </c>
      <c r="EL119" s="187">
        <f t="shared" ref="EL119:EL128" si="651">EK119*EJ119</f>
        <v>10818.05</v>
      </c>
      <c r="EM119" s="188"/>
      <c r="EN119" s="187">
        <f t="shared" si="606"/>
        <v>-26174.280000000006</v>
      </c>
      <c r="EO119" s="184">
        <v>19160</v>
      </c>
      <c r="EP119" s="185">
        <f t="shared" ref="EP119:EP128" si="652">EO119-EI119</f>
        <v>1928</v>
      </c>
      <c r="EQ119" s="186">
        <v>5.38</v>
      </c>
      <c r="ER119" s="187">
        <f t="shared" ref="ER119:ER128" si="653">EQ119*EP119</f>
        <v>10372.64</v>
      </c>
      <c r="ES119" s="188"/>
      <c r="ET119" s="187">
        <f t="shared" si="607"/>
        <v>-36546.920000000006</v>
      </c>
      <c r="EU119" s="184">
        <v>21158</v>
      </c>
      <c r="EV119" s="185">
        <f t="shared" ref="EV119:EV127" si="654">EU119-EO119</f>
        <v>1998</v>
      </c>
      <c r="EW119" s="186">
        <v>5.38</v>
      </c>
      <c r="EX119" s="187">
        <f t="shared" ref="EX119:EX128" si="655">EW119*EV119</f>
        <v>10749.24</v>
      </c>
      <c r="EY119" s="188"/>
      <c r="EZ119" s="187">
        <f t="shared" si="608"/>
        <v>-47296.160000000003</v>
      </c>
      <c r="FA119" s="184">
        <v>22270</v>
      </c>
      <c r="FB119" s="185">
        <f t="shared" ref="FB119:FB128" si="656">FA119-EU119</f>
        <v>1112</v>
      </c>
      <c r="FC119" s="186">
        <v>5.38</v>
      </c>
      <c r="FD119" s="187">
        <f t="shared" ref="FD119:FD128" si="657">FC119*FB119</f>
        <v>5982.5599999999995</v>
      </c>
      <c r="FE119" s="188"/>
      <c r="FF119" s="187">
        <f t="shared" si="609"/>
        <v>-53278.720000000001</v>
      </c>
      <c r="FG119" s="184">
        <v>23160</v>
      </c>
      <c r="FH119" s="185">
        <f t="shared" ref="FH119:FH128" si="658">FG119-FA119</f>
        <v>890</v>
      </c>
      <c r="FI119" s="186">
        <v>5.38</v>
      </c>
      <c r="FJ119" s="187">
        <f t="shared" ref="FJ119:FJ128" si="659">FI119*FH119</f>
        <v>4788.2</v>
      </c>
      <c r="FK119" s="188">
        <v>30000</v>
      </c>
      <c r="FL119" s="187">
        <f t="shared" si="610"/>
        <v>-28066.920000000002</v>
      </c>
      <c r="FM119" s="184">
        <v>23612</v>
      </c>
      <c r="FN119" s="185">
        <f t="shared" ref="FN119:FN128" si="660">FM119-FG119</f>
        <v>452</v>
      </c>
      <c r="FO119" s="186">
        <v>5.38</v>
      </c>
      <c r="FP119" s="187">
        <f t="shared" ref="FP119:FP128" si="661">FO119*FN119</f>
        <v>2431.7599999999998</v>
      </c>
      <c r="FQ119" s="188"/>
      <c r="FR119" s="187">
        <f t="shared" si="611"/>
        <v>-30498.68</v>
      </c>
      <c r="FS119" s="184">
        <v>24006</v>
      </c>
      <c r="FT119" s="185">
        <f>FS119-FM119</f>
        <v>394</v>
      </c>
      <c r="FU119" s="186">
        <v>5.38</v>
      </c>
      <c r="FV119" s="187">
        <f t="shared" ref="FV119:FV128" si="662">FU119*FT119</f>
        <v>2119.7199999999998</v>
      </c>
      <c r="FW119" s="188">
        <v>29700</v>
      </c>
      <c r="FX119" s="187">
        <f t="shared" ref="FX119:FX128" si="663">FW119-FV119+FR119</f>
        <v>-2918.4000000000015</v>
      </c>
      <c r="FY119" s="184">
        <v>23836</v>
      </c>
      <c r="FZ119" s="185">
        <f t="shared" ref="FZ119:FZ126" si="664">FY119-FS119</f>
        <v>-170</v>
      </c>
      <c r="GA119" s="186">
        <v>5.56</v>
      </c>
      <c r="GB119" s="187">
        <f t="shared" ref="GB119:GB128" si="665">GA119*FZ119</f>
        <v>-945.19999999999993</v>
      </c>
      <c r="GC119" s="188"/>
      <c r="GD119" s="187">
        <f t="shared" ref="GD119:GD128" si="666">GC119-GB119+FX119</f>
        <v>-1973.2000000000016</v>
      </c>
      <c r="GE119" s="245" t="s">
        <v>177</v>
      </c>
      <c r="GF119" s="246"/>
      <c r="GG119" s="246"/>
      <c r="GH119" s="247"/>
      <c r="GI119" s="188"/>
      <c r="GJ119" s="187">
        <f t="shared" ref="GJ119:GJ128" si="667">GI119-GH119+GD119</f>
        <v>-1973.2000000000016</v>
      </c>
      <c r="GK119" s="245" t="s">
        <v>177</v>
      </c>
      <c r="GL119" s="246"/>
      <c r="GM119" s="246"/>
      <c r="GN119" s="247"/>
      <c r="GO119" s="188">
        <f>2000-26.8</f>
        <v>1973.2</v>
      </c>
      <c r="GP119" s="187">
        <f t="shared" ref="GP119:GP128" si="668">GO119-GN119+GJ119</f>
        <v>0</v>
      </c>
      <c r="GQ119" s="245" t="s">
        <v>177</v>
      </c>
      <c r="GR119" s="246"/>
      <c r="GS119" s="246"/>
      <c r="GT119" s="247"/>
      <c r="GU119" s="188"/>
      <c r="GV119" s="187">
        <f t="shared" ref="GV119:GV128" si="669">GU119-GT119+GP119</f>
        <v>0</v>
      </c>
      <c r="GW119" s="107" t="s">
        <v>220</v>
      </c>
    </row>
    <row r="120" spans="1:205" ht="15.6" customHeight="1" x14ac:dyDescent="0.25">
      <c r="A120" s="210" t="s">
        <v>83</v>
      </c>
      <c r="B120" s="181">
        <v>79</v>
      </c>
      <c r="C120" s="23">
        <v>0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>
        <v>164</v>
      </c>
      <c r="Z120" s="20">
        <f>Y120-X120</f>
        <v>164</v>
      </c>
      <c r="AA120" s="21">
        <v>4.8099999999999996</v>
      </c>
      <c r="AB120" s="22">
        <f>Z120*AA120</f>
        <v>788.83999999999992</v>
      </c>
      <c r="AC120" s="22"/>
      <c r="AD120" s="24">
        <f>C120+AC120-AB120</f>
        <v>-788.83999999999992</v>
      </c>
      <c r="AE120" s="49">
        <v>225</v>
      </c>
      <c r="AF120" s="36">
        <f t="shared" si="623"/>
        <v>61</v>
      </c>
      <c r="AG120" s="27">
        <v>4.8099999999999996</v>
      </c>
      <c r="AH120" s="37">
        <f t="shared" si="624"/>
        <v>293.40999999999997</v>
      </c>
      <c r="AI120" s="53">
        <v>818</v>
      </c>
      <c r="AJ120" s="58">
        <f t="shared" si="625"/>
        <v>-264.24999999999989</v>
      </c>
      <c r="AK120" s="49">
        <v>334</v>
      </c>
      <c r="AL120" s="36">
        <f t="shared" si="626"/>
        <v>109</v>
      </c>
      <c r="AM120" s="27">
        <v>5.04</v>
      </c>
      <c r="AN120" s="37">
        <f t="shared" si="627"/>
        <v>549.36</v>
      </c>
      <c r="AO120" s="53">
        <v>1008</v>
      </c>
      <c r="AP120" s="59">
        <f t="shared" si="628"/>
        <v>194.3900000000001</v>
      </c>
      <c r="AQ120" s="49">
        <v>358.9</v>
      </c>
      <c r="AR120" s="36">
        <f t="shared" si="629"/>
        <v>24.899999999999977</v>
      </c>
      <c r="AS120" s="27">
        <v>5.04</v>
      </c>
      <c r="AT120" s="37">
        <f t="shared" si="630"/>
        <v>125.49599999999988</v>
      </c>
      <c r="AU120" s="53">
        <v>1008</v>
      </c>
      <c r="AV120" s="110">
        <f t="shared" si="631"/>
        <v>1076.8940000000002</v>
      </c>
      <c r="AW120" s="49">
        <v>358.9</v>
      </c>
      <c r="AX120" s="36">
        <f t="shared" si="632"/>
        <v>0</v>
      </c>
      <c r="AY120" s="27">
        <v>5.04</v>
      </c>
      <c r="AZ120" s="37">
        <f t="shared" si="633"/>
        <v>0</v>
      </c>
      <c r="BA120" s="53"/>
      <c r="BB120" s="121">
        <f t="shared" si="634"/>
        <v>1076.8940000000002</v>
      </c>
      <c r="BC120" s="49">
        <v>358.9</v>
      </c>
      <c r="BD120" s="124">
        <f t="shared" si="635"/>
        <v>0</v>
      </c>
      <c r="BE120" s="27">
        <v>5.04</v>
      </c>
      <c r="BF120" s="37">
        <f t="shared" si="636"/>
        <v>0</v>
      </c>
      <c r="BG120" s="53"/>
      <c r="BH120" s="121">
        <f t="shared" si="637"/>
        <v>1076.8940000000002</v>
      </c>
      <c r="BI120" s="49">
        <v>358.9</v>
      </c>
      <c r="BJ120" s="124">
        <f t="shared" si="638"/>
        <v>0</v>
      </c>
      <c r="BK120" s="27">
        <v>5.04</v>
      </c>
      <c r="BL120" s="37">
        <f t="shared" si="639"/>
        <v>0</v>
      </c>
      <c r="BM120" s="53"/>
      <c r="BN120" s="110">
        <f t="shared" si="640"/>
        <v>1076.8940000000002</v>
      </c>
      <c r="BO120" s="128">
        <v>358.9</v>
      </c>
      <c r="BP120" s="124">
        <f t="shared" si="641"/>
        <v>0</v>
      </c>
      <c r="BQ120" s="27">
        <v>5.04</v>
      </c>
      <c r="BR120" s="37">
        <f t="shared" si="642"/>
        <v>0</v>
      </c>
      <c r="BS120" s="53"/>
      <c r="BT120" s="110">
        <f t="shared" si="643"/>
        <v>1076.8940000000002</v>
      </c>
      <c r="BU120" s="128">
        <v>403</v>
      </c>
      <c r="BV120" s="124">
        <f t="shared" si="644"/>
        <v>44.100000000000023</v>
      </c>
      <c r="BW120" s="27">
        <v>5.04</v>
      </c>
      <c r="BX120" s="59">
        <f t="shared" si="645"/>
        <v>222.26400000000012</v>
      </c>
      <c r="BY120" s="53"/>
      <c r="BZ120" s="110">
        <f t="shared" si="646"/>
        <v>854.63000000000011</v>
      </c>
      <c r="CA120" s="128">
        <v>479</v>
      </c>
      <c r="CB120" s="124">
        <f t="shared" si="647"/>
        <v>76</v>
      </c>
      <c r="CC120" s="27">
        <v>5.04</v>
      </c>
      <c r="CD120" s="59">
        <f t="shared" si="648"/>
        <v>383.04</v>
      </c>
      <c r="CE120" s="53"/>
      <c r="CF120" s="110">
        <f t="shared" si="649"/>
        <v>471.59000000000009</v>
      </c>
      <c r="CG120" s="128">
        <v>479</v>
      </c>
      <c r="CH120" s="124">
        <f>CG120-CA120</f>
        <v>0</v>
      </c>
      <c r="CI120" s="27">
        <v>5.04</v>
      </c>
      <c r="CJ120" s="59">
        <f>CI120*CH120</f>
        <v>0</v>
      </c>
      <c r="CK120" s="53"/>
      <c r="CL120" s="110">
        <f>CK120-CJ120+CF120</f>
        <v>471.59000000000009</v>
      </c>
      <c r="CM120" s="128">
        <v>538</v>
      </c>
      <c r="CN120" s="124">
        <f>CM120-CG120</f>
        <v>59</v>
      </c>
      <c r="CO120" s="27">
        <v>5.04</v>
      </c>
      <c r="CP120" s="59">
        <f>CO120*CN120</f>
        <v>297.36</v>
      </c>
      <c r="CQ120" s="53"/>
      <c r="CR120" s="110">
        <f>CQ120-CP120+CL120</f>
        <v>174.23000000000008</v>
      </c>
      <c r="CS120" s="128">
        <v>538</v>
      </c>
      <c r="CT120" s="124">
        <f>CS120-CM120</f>
        <v>0</v>
      </c>
      <c r="CU120" s="27">
        <v>5.04</v>
      </c>
      <c r="CV120" s="59">
        <f>CU120*CT120</f>
        <v>0</v>
      </c>
      <c r="CW120" s="53">
        <v>1000</v>
      </c>
      <c r="CX120" s="110">
        <f>CW120-CV120+CR120</f>
        <v>1174.23</v>
      </c>
      <c r="CY120" s="128">
        <v>743</v>
      </c>
      <c r="CZ120" s="124">
        <f>CY120-CS120</f>
        <v>205</v>
      </c>
      <c r="DA120" s="27">
        <v>5.04</v>
      </c>
      <c r="DB120" s="59">
        <f>DA120*CZ120</f>
        <v>1033.2</v>
      </c>
      <c r="DC120" s="53"/>
      <c r="DD120" s="110">
        <f>DC120-DB120+CX120</f>
        <v>141.02999999999997</v>
      </c>
      <c r="DE120" s="128">
        <v>861</v>
      </c>
      <c r="DF120" s="124">
        <f>DE120-CY120</f>
        <v>118</v>
      </c>
      <c r="DG120" s="27">
        <v>5.29</v>
      </c>
      <c r="DH120" s="59">
        <f>DG120*DF120</f>
        <v>624.22</v>
      </c>
      <c r="DI120" s="53"/>
      <c r="DJ120" s="58">
        <f>DI120-DH120+DD120</f>
        <v>-483.19000000000005</v>
      </c>
      <c r="DK120" s="128">
        <v>951</v>
      </c>
      <c r="DL120" s="124">
        <f>DK120-DE120</f>
        <v>90</v>
      </c>
      <c r="DM120" s="27">
        <v>5.29</v>
      </c>
      <c r="DN120" s="59">
        <f>DM120*DL120</f>
        <v>476.1</v>
      </c>
      <c r="DO120" s="53"/>
      <c r="DP120" s="58">
        <f>DO120-DN120+DJ120</f>
        <v>-959.29000000000008</v>
      </c>
      <c r="DQ120" s="128">
        <v>965</v>
      </c>
      <c r="DR120" s="124">
        <f>DQ120-DK120</f>
        <v>14</v>
      </c>
      <c r="DS120" s="27">
        <v>5.29</v>
      </c>
      <c r="DT120" s="59">
        <f>DS120*DR120</f>
        <v>74.06</v>
      </c>
      <c r="DU120" s="53">
        <v>1000</v>
      </c>
      <c r="DV120" s="58">
        <f>DU120-DT120+DP120</f>
        <v>-33.350000000000023</v>
      </c>
      <c r="DW120" s="128">
        <v>1005</v>
      </c>
      <c r="DX120" s="124">
        <f>DW120-DQ120</f>
        <v>40</v>
      </c>
      <c r="DY120" s="27">
        <v>5.29</v>
      </c>
      <c r="DZ120" s="59">
        <f>DY120*DX120</f>
        <v>211.6</v>
      </c>
      <c r="EA120" s="53">
        <v>1000</v>
      </c>
      <c r="EB120" s="110">
        <f>EA120-DZ120+DV120</f>
        <v>755.05</v>
      </c>
      <c r="EC120" s="128">
        <v>1052</v>
      </c>
      <c r="ED120" s="124">
        <f>EC120-DW120</f>
        <v>47</v>
      </c>
      <c r="EE120" s="27">
        <v>5.29</v>
      </c>
      <c r="EF120" s="59">
        <f>EE120*ED120</f>
        <v>248.63</v>
      </c>
      <c r="EG120" s="53"/>
      <c r="EH120" s="110">
        <f>EG120-EF120+EB120</f>
        <v>506.41999999999996</v>
      </c>
      <c r="EI120" s="128">
        <v>1052</v>
      </c>
      <c r="EJ120" s="124">
        <f t="shared" si="650"/>
        <v>0</v>
      </c>
      <c r="EK120" s="27">
        <v>5.29</v>
      </c>
      <c r="EL120" s="59">
        <f t="shared" si="651"/>
        <v>0</v>
      </c>
      <c r="EM120" s="53"/>
      <c r="EN120" s="110">
        <f>EM120-EL120+EH120</f>
        <v>506.41999999999996</v>
      </c>
      <c r="EO120" s="128">
        <v>1052</v>
      </c>
      <c r="EP120" s="124">
        <f t="shared" si="652"/>
        <v>0</v>
      </c>
      <c r="EQ120" s="27">
        <v>5.38</v>
      </c>
      <c r="ER120" s="59">
        <f t="shared" si="653"/>
        <v>0</v>
      </c>
      <c r="ES120" s="53"/>
      <c r="ET120" s="110">
        <f>ES120-ER120+EN120</f>
        <v>506.41999999999996</v>
      </c>
      <c r="EU120" s="128">
        <v>1419</v>
      </c>
      <c r="EV120" s="124">
        <f t="shared" si="654"/>
        <v>367</v>
      </c>
      <c r="EW120" s="27">
        <v>5.38</v>
      </c>
      <c r="EX120" s="59">
        <f t="shared" si="655"/>
        <v>1974.46</v>
      </c>
      <c r="EY120" s="53"/>
      <c r="EZ120" s="57">
        <f>EY120-EX120+ET120</f>
        <v>-1468.04</v>
      </c>
      <c r="FA120" s="128">
        <v>1419</v>
      </c>
      <c r="FB120" s="124">
        <f t="shared" si="656"/>
        <v>0</v>
      </c>
      <c r="FC120" s="27">
        <v>5.38</v>
      </c>
      <c r="FD120" s="59">
        <f t="shared" si="657"/>
        <v>0</v>
      </c>
      <c r="FE120" s="53">
        <v>2000</v>
      </c>
      <c r="FF120" s="110">
        <f>FE120-FD120+EZ120</f>
        <v>531.96</v>
      </c>
      <c r="FG120" s="128">
        <v>1504</v>
      </c>
      <c r="FH120" s="124">
        <f t="shared" si="658"/>
        <v>85</v>
      </c>
      <c r="FI120" s="27">
        <v>5.38</v>
      </c>
      <c r="FJ120" s="59">
        <f t="shared" si="659"/>
        <v>457.3</v>
      </c>
      <c r="FK120" s="53"/>
      <c r="FL120" s="110">
        <f>FK120-FJ120+FF120</f>
        <v>74.660000000000025</v>
      </c>
      <c r="FM120" s="128">
        <v>1657</v>
      </c>
      <c r="FN120" s="124">
        <f t="shared" si="660"/>
        <v>153</v>
      </c>
      <c r="FO120" s="27">
        <v>5.38</v>
      </c>
      <c r="FP120" s="59">
        <f t="shared" si="661"/>
        <v>823.14</v>
      </c>
      <c r="FQ120" s="53"/>
      <c r="FR120" s="58">
        <f>FQ120-FP120+FL120</f>
        <v>-748.48</v>
      </c>
      <c r="FS120" s="128">
        <v>1793</v>
      </c>
      <c r="FT120" s="124">
        <f>FS120-FM120</f>
        <v>136</v>
      </c>
      <c r="FU120" s="27">
        <v>5.38</v>
      </c>
      <c r="FV120" s="59">
        <f t="shared" si="662"/>
        <v>731.68</v>
      </c>
      <c r="FW120" s="53">
        <v>1000</v>
      </c>
      <c r="FX120" s="58">
        <f t="shared" si="663"/>
        <v>-480.15999999999997</v>
      </c>
      <c r="FY120" s="128">
        <v>2164</v>
      </c>
      <c r="FZ120" s="124">
        <f t="shared" si="664"/>
        <v>371</v>
      </c>
      <c r="GA120" s="27">
        <v>5.56</v>
      </c>
      <c r="GB120" s="59">
        <f t="shared" si="665"/>
        <v>2062.7599999999998</v>
      </c>
      <c r="GC120" s="53">
        <v>1000</v>
      </c>
      <c r="GD120" s="57">
        <f t="shared" si="666"/>
        <v>-1542.9199999999996</v>
      </c>
      <c r="GE120" s="184">
        <v>2267</v>
      </c>
      <c r="GF120" s="124">
        <f>GE120-FY120</f>
        <v>103</v>
      </c>
      <c r="GG120" s="27">
        <v>5.56</v>
      </c>
      <c r="GH120" s="59">
        <f>GG120*GF120</f>
        <v>572.67999999999995</v>
      </c>
      <c r="GI120" s="53">
        <v>3000</v>
      </c>
      <c r="GJ120" s="187">
        <f t="shared" si="667"/>
        <v>884.40000000000055</v>
      </c>
      <c r="GK120" s="184">
        <v>2344</v>
      </c>
      <c r="GL120" s="185">
        <f>GK120-GE120</f>
        <v>77</v>
      </c>
      <c r="GM120" s="186">
        <v>5.56</v>
      </c>
      <c r="GN120" s="187">
        <f>GM120*GL120</f>
        <v>428.11999999999995</v>
      </c>
      <c r="GO120" s="188"/>
      <c r="GP120" s="187">
        <f t="shared" si="668"/>
        <v>456.2800000000006</v>
      </c>
      <c r="GQ120" s="184">
        <v>2214</v>
      </c>
      <c r="GR120" s="185">
        <f>GQ120-GK120</f>
        <v>-130</v>
      </c>
      <c r="GS120" s="186">
        <v>5.56</v>
      </c>
      <c r="GT120" s="187">
        <f>GS120*GR120</f>
        <v>-722.8</v>
      </c>
      <c r="GU120" s="188">
        <f>1000-2179.08</f>
        <v>-1179.08</v>
      </c>
      <c r="GV120" s="187">
        <f t="shared" si="669"/>
        <v>6.2527760746888816E-13</v>
      </c>
    </row>
    <row r="121" spans="1:205" ht="15.6" customHeight="1" x14ac:dyDescent="0.25">
      <c r="A121" s="204" t="s">
        <v>163</v>
      </c>
      <c r="B121" s="181">
        <v>83</v>
      </c>
      <c r="C121" s="8"/>
      <c r="D121" s="9"/>
      <c r="E121" s="10"/>
      <c r="F121" s="10"/>
      <c r="G121" s="10"/>
      <c r="H121" s="15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8"/>
      <c r="Y121" s="8"/>
      <c r="Z121" s="9"/>
      <c r="AA121" s="9"/>
      <c r="AB121" s="8"/>
      <c r="AC121" s="14"/>
      <c r="AD121" s="8"/>
      <c r="AE121" s="49"/>
      <c r="AF121" s="36">
        <f t="shared" si="623"/>
        <v>0</v>
      </c>
      <c r="AG121" s="27">
        <v>4.8099999999999996</v>
      </c>
      <c r="AH121" s="37">
        <f t="shared" si="624"/>
        <v>0</v>
      </c>
      <c r="AI121" s="53"/>
      <c r="AJ121" s="37">
        <f t="shared" si="625"/>
        <v>0</v>
      </c>
      <c r="AK121" s="49"/>
      <c r="AL121" s="36">
        <f t="shared" si="626"/>
        <v>0</v>
      </c>
      <c r="AM121" s="27">
        <v>5.04</v>
      </c>
      <c r="AN121" s="37">
        <f t="shared" si="627"/>
        <v>0</v>
      </c>
      <c r="AO121" s="53"/>
      <c r="AP121" s="59">
        <f t="shared" si="628"/>
        <v>0</v>
      </c>
      <c r="AQ121" s="49"/>
      <c r="AR121" s="36">
        <f t="shared" si="629"/>
        <v>0</v>
      </c>
      <c r="AS121" s="27">
        <v>5.04</v>
      </c>
      <c r="AT121" s="37">
        <f t="shared" si="630"/>
        <v>0</v>
      </c>
      <c r="AU121" s="53"/>
      <c r="AV121" s="59">
        <f t="shared" si="631"/>
        <v>0</v>
      </c>
      <c r="AW121" s="49"/>
      <c r="AX121" s="36">
        <f t="shared" si="632"/>
        <v>0</v>
      </c>
      <c r="AY121" s="27">
        <v>5.04</v>
      </c>
      <c r="AZ121" s="37">
        <f t="shared" si="633"/>
        <v>0</v>
      </c>
      <c r="BA121" s="53"/>
      <c r="BB121" s="121">
        <f t="shared" si="634"/>
        <v>0</v>
      </c>
      <c r="BC121" s="128"/>
      <c r="BD121" s="124">
        <f t="shared" si="635"/>
        <v>0</v>
      </c>
      <c r="BE121" s="27">
        <v>5.04</v>
      </c>
      <c r="BF121" s="37">
        <f t="shared" si="636"/>
        <v>0</v>
      </c>
      <c r="BG121" s="53"/>
      <c r="BH121" s="121">
        <f t="shared" si="637"/>
        <v>0</v>
      </c>
      <c r="BI121" s="128"/>
      <c r="BJ121" s="124">
        <f t="shared" si="638"/>
        <v>0</v>
      </c>
      <c r="BK121" s="27">
        <v>5.04</v>
      </c>
      <c r="BL121" s="37">
        <f t="shared" si="639"/>
        <v>0</v>
      </c>
      <c r="BM121" s="53"/>
      <c r="BN121" s="110">
        <f t="shared" si="640"/>
        <v>0</v>
      </c>
      <c r="BO121" s="128"/>
      <c r="BP121" s="124">
        <f t="shared" si="641"/>
        <v>0</v>
      </c>
      <c r="BQ121" s="27">
        <v>5.04</v>
      </c>
      <c r="BR121" s="37">
        <f t="shared" si="642"/>
        <v>0</v>
      </c>
      <c r="BS121" s="53"/>
      <c r="BT121" s="110">
        <f t="shared" si="643"/>
        <v>0</v>
      </c>
      <c r="BU121" s="128"/>
      <c r="BV121" s="124">
        <f t="shared" si="644"/>
        <v>0</v>
      </c>
      <c r="BW121" s="27">
        <v>5.04</v>
      </c>
      <c r="BX121" s="37">
        <f t="shared" si="645"/>
        <v>0</v>
      </c>
      <c r="BY121" s="53"/>
      <c r="BZ121" s="110">
        <f t="shared" si="646"/>
        <v>0</v>
      </c>
      <c r="CA121" s="128"/>
      <c r="CB121" s="124">
        <f t="shared" si="647"/>
        <v>0</v>
      </c>
      <c r="CC121" s="27">
        <v>5.04</v>
      </c>
      <c r="CD121" s="37">
        <f t="shared" si="648"/>
        <v>0</v>
      </c>
      <c r="CE121" s="53"/>
      <c r="CF121" s="110">
        <f t="shared" si="649"/>
        <v>0</v>
      </c>
      <c r="CG121" s="128"/>
      <c r="CH121" s="124">
        <f>CG121-CA121</f>
        <v>0</v>
      </c>
      <c r="CI121" s="27">
        <v>5.04</v>
      </c>
      <c r="CJ121" s="37">
        <f>CI121*CH121</f>
        <v>0</v>
      </c>
      <c r="CK121" s="53"/>
      <c r="CL121" s="110">
        <f>CK121-CJ121+CF121</f>
        <v>0</v>
      </c>
      <c r="CM121" s="128"/>
      <c r="CN121" s="124">
        <f>CM121-CG121</f>
        <v>0</v>
      </c>
      <c r="CO121" s="27">
        <v>5.04</v>
      </c>
      <c r="CP121" s="37">
        <f>CO121*CN121</f>
        <v>0</v>
      </c>
      <c r="CQ121" s="53"/>
      <c r="CR121" s="110">
        <f>CQ121-CP121+CL121</f>
        <v>0</v>
      </c>
      <c r="CS121" s="128"/>
      <c r="CT121" s="124">
        <f>CS121-CM121</f>
        <v>0</v>
      </c>
      <c r="CU121" s="27">
        <v>5.04</v>
      </c>
      <c r="CV121" s="37">
        <f>CU121*CT121</f>
        <v>0</v>
      </c>
      <c r="CW121" s="53"/>
      <c r="CX121" s="110">
        <f>CW121-CV121+CR121</f>
        <v>0</v>
      </c>
      <c r="CY121" s="128"/>
      <c r="CZ121" s="124">
        <f>CY121-CS121</f>
        <v>0</v>
      </c>
      <c r="DA121" s="27">
        <v>5.04</v>
      </c>
      <c r="DB121" s="37">
        <f>DA121*CZ121</f>
        <v>0</v>
      </c>
      <c r="DC121" s="53"/>
      <c r="DD121" s="110">
        <f>DC121-DB121+CX121</f>
        <v>0</v>
      </c>
      <c r="DE121" s="128">
        <v>0</v>
      </c>
      <c r="DF121" s="124">
        <f>DE121-CY121</f>
        <v>0</v>
      </c>
      <c r="DG121" s="27">
        <v>5.29</v>
      </c>
      <c r="DH121" s="37">
        <f>DG121*DF121</f>
        <v>0</v>
      </c>
      <c r="DI121" s="53"/>
      <c r="DJ121" s="110">
        <f>DI121-DH121+DD121</f>
        <v>0</v>
      </c>
      <c r="DK121" s="128">
        <v>0</v>
      </c>
      <c r="DL121" s="124">
        <f>DK121-DE121</f>
        <v>0</v>
      </c>
      <c r="DM121" s="27">
        <v>5.29</v>
      </c>
      <c r="DN121" s="37">
        <f>DM121*DL121</f>
        <v>0</v>
      </c>
      <c r="DO121" s="53"/>
      <c r="DP121" s="110">
        <f>DO121-DN121+DJ121</f>
        <v>0</v>
      </c>
      <c r="DQ121" s="128">
        <v>0</v>
      </c>
      <c r="DR121" s="124">
        <f>DQ121-DK121</f>
        <v>0</v>
      </c>
      <c r="DS121" s="27">
        <v>5.29</v>
      </c>
      <c r="DT121" s="37">
        <f>DS121*DR121</f>
        <v>0</v>
      </c>
      <c r="DU121" s="53"/>
      <c r="DV121" s="110">
        <f>DU121-DT121+DP121</f>
        <v>0</v>
      </c>
      <c r="DW121" s="128">
        <v>298</v>
      </c>
      <c r="DX121" s="124">
        <f>DW121-DQ121</f>
        <v>298</v>
      </c>
      <c r="DY121" s="27">
        <v>5.29</v>
      </c>
      <c r="DZ121" s="37">
        <f>DY121*DX121</f>
        <v>1576.42</v>
      </c>
      <c r="EA121" s="53"/>
      <c r="EB121" s="57">
        <f>EA121-DZ121+DV121</f>
        <v>-1576.42</v>
      </c>
      <c r="EC121" s="128">
        <v>967</v>
      </c>
      <c r="ED121" s="124">
        <f>EC121-DW121</f>
        <v>669</v>
      </c>
      <c r="EE121" s="27">
        <v>5.29</v>
      </c>
      <c r="EF121" s="37">
        <f>EE121*ED121</f>
        <v>3539.01</v>
      </c>
      <c r="EG121" s="53"/>
      <c r="EH121" s="57">
        <f>EG121-EF121+EB121</f>
        <v>-5115.43</v>
      </c>
      <c r="EI121" s="128">
        <v>1731</v>
      </c>
      <c r="EJ121" s="124">
        <f t="shared" si="650"/>
        <v>764</v>
      </c>
      <c r="EK121" s="27">
        <v>5.29</v>
      </c>
      <c r="EL121" s="37">
        <f t="shared" si="651"/>
        <v>4041.56</v>
      </c>
      <c r="EM121" s="53">
        <v>5115.43</v>
      </c>
      <c r="EN121" s="57">
        <f>EM121-EL121+EH121</f>
        <v>-4041.56</v>
      </c>
      <c r="EO121" s="128">
        <v>1731</v>
      </c>
      <c r="EP121" s="124">
        <f t="shared" si="652"/>
        <v>0</v>
      </c>
      <c r="EQ121" s="27">
        <v>5.38</v>
      </c>
      <c r="ER121" s="37">
        <f t="shared" si="653"/>
        <v>0</v>
      </c>
      <c r="ES121" s="53"/>
      <c r="ET121" s="57">
        <f>ES121-ER121+EN121</f>
        <v>-4041.56</v>
      </c>
      <c r="EU121" s="128">
        <v>1935</v>
      </c>
      <c r="EV121" s="124">
        <f t="shared" si="654"/>
        <v>204</v>
      </c>
      <c r="EW121" s="27">
        <v>5.38</v>
      </c>
      <c r="EX121" s="37">
        <f t="shared" si="655"/>
        <v>1097.52</v>
      </c>
      <c r="EY121" s="53"/>
      <c r="EZ121" s="57">
        <f>EY121-EX121+ET121</f>
        <v>-5139.08</v>
      </c>
      <c r="FA121" s="128">
        <v>4407</v>
      </c>
      <c r="FB121" s="124">
        <f t="shared" si="656"/>
        <v>2472</v>
      </c>
      <c r="FC121" s="27">
        <v>5.38</v>
      </c>
      <c r="FD121" s="37">
        <f t="shared" si="657"/>
        <v>13299.36</v>
      </c>
      <c r="FE121" s="53">
        <v>5139.08</v>
      </c>
      <c r="FF121" s="57">
        <f>FE121-FD121+EZ121</f>
        <v>-13299.36</v>
      </c>
      <c r="FG121" s="128">
        <v>5200</v>
      </c>
      <c r="FH121" s="124">
        <f t="shared" si="658"/>
        <v>793</v>
      </c>
      <c r="FI121" s="27">
        <v>5.38</v>
      </c>
      <c r="FJ121" s="37">
        <f t="shared" si="659"/>
        <v>4266.34</v>
      </c>
      <c r="FK121" s="53"/>
      <c r="FL121" s="57">
        <f>FK121-FJ121+FF121</f>
        <v>-17565.7</v>
      </c>
      <c r="FM121" s="128">
        <v>5330</v>
      </c>
      <c r="FN121" s="124">
        <f t="shared" si="660"/>
        <v>130</v>
      </c>
      <c r="FO121" s="27">
        <v>5.38</v>
      </c>
      <c r="FP121" s="37">
        <f t="shared" si="661"/>
        <v>699.4</v>
      </c>
      <c r="FQ121" s="53">
        <v>17000</v>
      </c>
      <c r="FR121" s="57">
        <f>FQ121-FP121+FL121</f>
        <v>-1265.1000000000004</v>
      </c>
      <c r="FS121" s="128">
        <v>5496</v>
      </c>
      <c r="FT121" s="124">
        <f>FS121-FM121</f>
        <v>166</v>
      </c>
      <c r="FU121" s="27">
        <v>5.38</v>
      </c>
      <c r="FV121" s="37">
        <f t="shared" si="662"/>
        <v>893.07999999999993</v>
      </c>
      <c r="FW121" s="53">
        <v>2000</v>
      </c>
      <c r="FX121" s="58">
        <f t="shared" si="663"/>
        <v>-158.18000000000029</v>
      </c>
      <c r="FY121" s="128">
        <v>5720</v>
      </c>
      <c r="FZ121" s="124">
        <f t="shared" si="664"/>
        <v>224</v>
      </c>
      <c r="GA121" s="27">
        <v>5.56</v>
      </c>
      <c r="GB121" s="37">
        <f t="shared" si="665"/>
        <v>1245.4399999999998</v>
      </c>
      <c r="GC121" s="53">
        <v>2000</v>
      </c>
      <c r="GD121" s="110">
        <f t="shared" si="666"/>
        <v>596.37999999999988</v>
      </c>
      <c r="GE121" s="184">
        <v>6002</v>
      </c>
      <c r="GF121" s="124">
        <f>GE121-FY121</f>
        <v>282</v>
      </c>
      <c r="GG121" s="27">
        <v>5.56</v>
      </c>
      <c r="GH121" s="37">
        <f>GG121*GF121</f>
        <v>1567.9199999999998</v>
      </c>
      <c r="GI121" s="53"/>
      <c r="GJ121" s="187">
        <f t="shared" si="667"/>
        <v>-971.54</v>
      </c>
      <c r="GK121" s="184">
        <v>6467</v>
      </c>
      <c r="GL121" s="185">
        <f>GK121-GE121</f>
        <v>465</v>
      </c>
      <c r="GM121" s="186">
        <v>5.56</v>
      </c>
      <c r="GN121" s="187">
        <f>GM121*GL121</f>
        <v>2585.3999999999996</v>
      </c>
      <c r="GO121" s="188">
        <v>1000</v>
      </c>
      <c r="GP121" s="187">
        <f t="shared" si="668"/>
        <v>-2556.9399999999996</v>
      </c>
      <c r="GQ121" s="184">
        <v>5761</v>
      </c>
      <c r="GR121" s="185">
        <f>GQ121-GK121</f>
        <v>-706</v>
      </c>
      <c r="GS121" s="186">
        <v>5.56</v>
      </c>
      <c r="GT121" s="187">
        <f>GS121*GR121</f>
        <v>-3925.3599999999997</v>
      </c>
      <c r="GU121" s="188">
        <f>2500-3868.42</f>
        <v>-1368.42</v>
      </c>
      <c r="GV121" s="187">
        <f t="shared" si="669"/>
        <v>0</v>
      </c>
    </row>
    <row r="122" spans="1:205" ht="15.75" customHeight="1" x14ac:dyDescent="0.25">
      <c r="A122" s="204" t="s">
        <v>207</v>
      </c>
      <c r="B122" s="181">
        <v>86</v>
      </c>
      <c r="C122" s="190">
        <v>601.07000000000005</v>
      </c>
      <c r="D122" s="191"/>
      <c r="E122" s="191">
        <v>11</v>
      </c>
      <c r="F122" s="191">
        <v>612</v>
      </c>
      <c r="G122" s="191">
        <v>1612</v>
      </c>
      <c r="H122" s="191">
        <v>2534</v>
      </c>
      <c r="I122" s="191">
        <v>4260</v>
      </c>
      <c r="J122" s="191">
        <v>5120</v>
      </c>
      <c r="K122" s="191">
        <v>5896</v>
      </c>
      <c r="L122" s="191">
        <v>6404</v>
      </c>
      <c r="M122" s="191">
        <v>6886</v>
      </c>
      <c r="N122" s="191">
        <v>7638</v>
      </c>
      <c r="O122" s="191">
        <v>8001</v>
      </c>
      <c r="P122" s="191">
        <v>8346</v>
      </c>
      <c r="Q122" s="191">
        <v>8962</v>
      </c>
      <c r="R122" s="191">
        <v>10321</v>
      </c>
      <c r="S122" s="191">
        <v>12893</v>
      </c>
      <c r="T122" s="191">
        <v>15639</v>
      </c>
      <c r="U122" s="191">
        <v>16940</v>
      </c>
      <c r="V122" s="191">
        <v>18023</v>
      </c>
      <c r="W122" s="191">
        <v>18312</v>
      </c>
      <c r="X122" s="191">
        <v>18599</v>
      </c>
      <c r="Y122" s="191">
        <v>18923</v>
      </c>
      <c r="Z122" s="183">
        <f>Y122-X122</f>
        <v>324</v>
      </c>
      <c r="AA122" s="192">
        <v>4.8099999999999996</v>
      </c>
      <c r="AB122" s="193">
        <f>Z122*AA122</f>
        <v>1558.4399999999998</v>
      </c>
      <c r="AC122" s="193"/>
      <c r="AD122" s="190">
        <f>C122+AC122-AB122</f>
        <v>-957.36999999999978</v>
      </c>
      <c r="AE122" s="194">
        <v>19494</v>
      </c>
      <c r="AF122" s="195">
        <f t="shared" si="623"/>
        <v>571</v>
      </c>
      <c r="AG122" s="186">
        <v>4.8099999999999996</v>
      </c>
      <c r="AH122" s="187">
        <f t="shared" si="624"/>
        <v>2746.5099999999998</v>
      </c>
      <c r="AI122" s="188"/>
      <c r="AJ122" s="187">
        <f t="shared" si="625"/>
        <v>-3703.8799999999997</v>
      </c>
      <c r="AK122" s="194">
        <v>19924</v>
      </c>
      <c r="AL122" s="195">
        <f t="shared" si="626"/>
        <v>430</v>
      </c>
      <c r="AM122" s="186">
        <v>5.04</v>
      </c>
      <c r="AN122" s="187">
        <f t="shared" si="627"/>
        <v>2167.1999999999998</v>
      </c>
      <c r="AO122" s="188">
        <v>4000</v>
      </c>
      <c r="AP122" s="187">
        <f t="shared" si="628"/>
        <v>-1871.0799999999995</v>
      </c>
      <c r="AQ122" s="194">
        <v>20180.75</v>
      </c>
      <c r="AR122" s="195">
        <f t="shared" si="629"/>
        <v>256.75</v>
      </c>
      <c r="AS122" s="186">
        <v>5.04</v>
      </c>
      <c r="AT122" s="187">
        <f t="shared" si="630"/>
        <v>1294.02</v>
      </c>
      <c r="AU122" s="188">
        <v>3000</v>
      </c>
      <c r="AV122" s="187">
        <f t="shared" si="631"/>
        <v>-165.09999999999945</v>
      </c>
      <c r="AW122" s="194">
        <v>20525</v>
      </c>
      <c r="AX122" s="195">
        <f t="shared" si="632"/>
        <v>344.25</v>
      </c>
      <c r="AY122" s="186">
        <v>5.04</v>
      </c>
      <c r="AZ122" s="187">
        <f t="shared" si="633"/>
        <v>1735.02</v>
      </c>
      <c r="BA122" s="188"/>
      <c r="BB122" s="196">
        <f t="shared" si="634"/>
        <v>-1900.1199999999994</v>
      </c>
      <c r="BC122" s="184">
        <v>20775</v>
      </c>
      <c r="BD122" s="185">
        <f t="shared" si="635"/>
        <v>250</v>
      </c>
      <c r="BE122" s="186">
        <v>5.04</v>
      </c>
      <c r="BF122" s="187">
        <f t="shared" si="636"/>
        <v>1260</v>
      </c>
      <c r="BG122" s="188">
        <v>2000</v>
      </c>
      <c r="BH122" s="196">
        <f t="shared" si="637"/>
        <v>-1160.1199999999994</v>
      </c>
      <c r="BI122" s="184">
        <v>21009</v>
      </c>
      <c r="BJ122" s="185">
        <f t="shared" si="638"/>
        <v>234</v>
      </c>
      <c r="BK122" s="186">
        <v>5.04</v>
      </c>
      <c r="BL122" s="187">
        <f t="shared" si="639"/>
        <v>1179.3599999999999</v>
      </c>
      <c r="BM122" s="188"/>
      <c r="BN122" s="187">
        <f t="shared" si="640"/>
        <v>-2339.4799999999996</v>
      </c>
      <c r="BO122" s="184">
        <v>21289</v>
      </c>
      <c r="BP122" s="185">
        <f t="shared" si="641"/>
        <v>280</v>
      </c>
      <c r="BQ122" s="186">
        <v>5.04</v>
      </c>
      <c r="BR122" s="187">
        <f t="shared" si="642"/>
        <v>1411.2</v>
      </c>
      <c r="BS122" s="188">
        <v>2000</v>
      </c>
      <c r="BT122" s="187">
        <f t="shared" si="643"/>
        <v>-1750.6799999999996</v>
      </c>
      <c r="BU122" s="184">
        <v>21291</v>
      </c>
      <c r="BV122" s="185">
        <f t="shared" si="644"/>
        <v>2</v>
      </c>
      <c r="BW122" s="186">
        <v>5.04</v>
      </c>
      <c r="BX122" s="187">
        <f t="shared" si="645"/>
        <v>10.08</v>
      </c>
      <c r="BY122" s="188"/>
      <c r="BZ122" s="187">
        <f t="shared" si="646"/>
        <v>-1760.7599999999995</v>
      </c>
      <c r="CA122" s="184">
        <v>21295</v>
      </c>
      <c r="CB122" s="185">
        <f t="shared" si="647"/>
        <v>4</v>
      </c>
      <c r="CC122" s="186">
        <v>5.04</v>
      </c>
      <c r="CD122" s="187">
        <f t="shared" si="648"/>
        <v>20.16</v>
      </c>
      <c r="CE122" s="188">
        <v>2000</v>
      </c>
      <c r="CF122" s="187">
        <f t="shared" si="649"/>
        <v>219.08000000000038</v>
      </c>
      <c r="CG122" s="184">
        <v>21295</v>
      </c>
      <c r="CH122" s="185">
        <f t="shared" si="580"/>
        <v>0</v>
      </c>
      <c r="CI122" s="186">
        <v>5.04</v>
      </c>
      <c r="CJ122" s="187">
        <f t="shared" si="581"/>
        <v>0</v>
      </c>
      <c r="CK122" s="188"/>
      <c r="CL122" s="187">
        <f t="shared" si="582"/>
        <v>219.08000000000038</v>
      </c>
      <c r="CM122" s="184">
        <v>21303</v>
      </c>
      <c r="CN122" s="185">
        <f t="shared" si="583"/>
        <v>8</v>
      </c>
      <c r="CO122" s="186">
        <v>5.04</v>
      </c>
      <c r="CP122" s="187">
        <f t="shared" si="584"/>
        <v>40.32</v>
      </c>
      <c r="CQ122" s="188"/>
      <c r="CR122" s="187">
        <f t="shared" si="585"/>
        <v>178.76000000000039</v>
      </c>
      <c r="CS122" s="184">
        <v>21472</v>
      </c>
      <c r="CT122" s="185">
        <f t="shared" si="586"/>
        <v>169</v>
      </c>
      <c r="CU122" s="186">
        <v>5.04</v>
      </c>
      <c r="CV122" s="187">
        <f t="shared" si="587"/>
        <v>851.76</v>
      </c>
      <c r="CW122" s="188"/>
      <c r="CX122" s="187">
        <f t="shared" si="588"/>
        <v>-672.99999999999955</v>
      </c>
      <c r="CY122" s="184">
        <v>21944</v>
      </c>
      <c r="CZ122" s="185">
        <f t="shared" si="589"/>
        <v>472</v>
      </c>
      <c r="DA122" s="186">
        <v>5.04</v>
      </c>
      <c r="DB122" s="187">
        <f t="shared" si="590"/>
        <v>2378.88</v>
      </c>
      <c r="DC122" s="188">
        <v>1000</v>
      </c>
      <c r="DD122" s="187">
        <f t="shared" si="591"/>
        <v>-2051.8799999999997</v>
      </c>
      <c r="DE122" s="184">
        <v>22298</v>
      </c>
      <c r="DF122" s="185">
        <f t="shared" si="592"/>
        <v>354</v>
      </c>
      <c r="DG122" s="186">
        <v>5.29</v>
      </c>
      <c r="DH122" s="187">
        <f t="shared" si="593"/>
        <v>1872.66</v>
      </c>
      <c r="DI122" s="188">
        <v>3000</v>
      </c>
      <c r="DJ122" s="187">
        <f t="shared" si="594"/>
        <v>-924.53999999999974</v>
      </c>
      <c r="DK122" s="184">
        <v>22502</v>
      </c>
      <c r="DL122" s="185">
        <f t="shared" si="595"/>
        <v>204</v>
      </c>
      <c r="DM122" s="186">
        <v>5.29</v>
      </c>
      <c r="DN122" s="187">
        <f t="shared" si="596"/>
        <v>1079.1600000000001</v>
      </c>
      <c r="DO122" s="188"/>
      <c r="DP122" s="187">
        <f t="shared" si="597"/>
        <v>-2003.6999999999998</v>
      </c>
      <c r="DQ122" s="184">
        <v>22934</v>
      </c>
      <c r="DR122" s="185">
        <f t="shared" si="598"/>
        <v>432</v>
      </c>
      <c r="DS122" s="186">
        <v>5.29</v>
      </c>
      <c r="DT122" s="187">
        <f t="shared" si="599"/>
        <v>2285.2800000000002</v>
      </c>
      <c r="DU122" s="188"/>
      <c r="DV122" s="187">
        <f t="shared" si="600"/>
        <v>-4288.9799999999996</v>
      </c>
      <c r="DW122" s="184">
        <v>23026</v>
      </c>
      <c r="DX122" s="185">
        <f t="shared" si="601"/>
        <v>92</v>
      </c>
      <c r="DY122" s="186">
        <v>5.29</v>
      </c>
      <c r="DZ122" s="187">
        <f t="shared" si="602"/>
        <v>486.68</v>
      </c>
      <c r="EA122" s="188">
        <v>5000</v>
      </c>
      <c r="EB122" s="187">
        <f t="shared" si="603"/>
        <v>224.34000000000015</v>
      </c>
      <c r="EC122" s="184">
        <v>23210</v>
      </c>
      <c r="ED122" s="185">
        <f t="shared" si="618"/>
        <v>184</v>
      </c>
      <c r="EE122" s="186">
        <v>5.29</v>
      </c>
      <c r="EF122" s="187">
        <f t="shared" si="604"/>
        <v>973.36</v>
      </c>
      <c r="EG122" s="188"/>
      <c r="EH122" s="187">
        <f t="shared" si="605"/>
        <v>-749.01999999999987</v>
      </c>
      <c r="EI122" s="184">
        <v>24038</v>
      </c>
      <c r="EJ122" s="185">
        <f t="shared" si="650"/>
        <v>828</v>
      </c>
      <c r="EK122" s="186">
        <v>5.29</v>
      </c>
      <c r="EL122" s="187">
        <f t="shared" si="651"/>
        <v>4380.12</v>
      </c>
      <c r="EM122" s="188"/>
      <c r="EN122" s="187">
        <f t="shared" si="606"/>
        <v>-5129.1399999999994</v>
      </c>
      <c r="EO122" s="184">
        <v>24735</v>
      </c>
      <c r="EP122" s="185">
        <f t="shared" si="652"/>
        <v>697</v>
      </c>
      <c r="EQ122" s="186">
        <v>5.38</v>
      </c>
      <c r="ER122" s="187">
        <f t="shared" si="653"/>
        <v>3749.86</v>
      </c>
      <c r="ES122" s="188">
        <v>5500</v>
      </c>
      <c r="ET122" s="187">
        <f t="shared" si="607"/>
        <v>-3378.9999999999995</v>
      </c>
      <c r="EU122" s="184">
        <v>25010</v>
      </c>
      <c r="EV122" s="185">
        <f t="shared" si="654"/>
        <v>275</v>
      </c>
      <c r="EW122" s="186">
        <v>5.38</v>
      </c>
      <c r="EX122" s="187">
        <f t="shared" si="655"/>
        <v>1479.5</v>
      </c>
      <c r="EY122" s="188"/>
      <c r="EZ122" s="187">
        <f t="shared" si="608"/>
        <v>-4858.5</v>
      </c>
      <c r="FA122" s="184">
        <v>25124</v>
      </c>
      <c r="FB122" s="185">
        <f t="shared" si="656"/>
        <v>114</v>
      </c>
      <c r="FC122" s="186">
        <v>5.38</v>
      </c>
      <c r="FD122" s="187">
        <f t="shared" si="657"/>
        <v>613.31999999999994</v>
      </c>
      <c r="FE122" s="188">
        <v>3400</v>
      </c>
      <c r="FF122" s="187">
        <f t="shared" si="609"/>
        <v>-2071.8199999999997</v>
      </c>
      <c r="FG122" s="184">
        <v>25207</v>
      </c>
      <c r="FH122" s="185">
        <f t="shared" si="658"/>
        <v>83</v>
      </c>
      <c r="FI122" s="186">
        <v>5.38</v>
      </c>
      <c r="FJ122" s="187">
        <f t="shared" si="659"/>
        <v>446.53999999999996</v>
      </c>
      <c r="FK122" s="188">
        <v>2100</v>
      </c>
      <c r="FL122" s="187">
        <f t="shared" si="610"/>
        <v>-418.35999999999967</v>
      </c>
      <c r="FM122" s="184">
        <v>25527</v>
      </c>
      <c r="FN122" s="185">
        <f t="shared" si="660"/>
        <v>320</v>
      </c>
      <c r="FO122" s="186">
        <v>5.38</v>
      </c>
      <c r="FP122" s="187">
        <f t="shared" si="661"/>
        <v>1721.6</v>
      </c>
      <c r="FQ122" s="188"/>
      <c r="FR122" s="187">
        <f t="shared" si="611"/>
        <v>-2139.9599999999996</v>
      </c>
      <c r="FS122" s="184">
        <v>25968</v>
      </c>
      <c r="FT122" s="185">
        <f>FS122-FM122</f>
        <v>441</v>
      </c>
      <c r="FU122" s="186">
        <v>5.38</v>
      </c>
      <c r="FV122" s="187">
        <f t="shared" si="662"/>
        <v>2372.58</v>
      </c>
      <c r="FW122" s="188">
        <v>2200</v>
      </c>
      <c r="FX122" s="187">
        <f t="shared" si="663"/>
        <v>-2312.5399999999995</v>
      </c>
      <c r="FY122" s="184">
        <v>25729</v>
      </c>
      <c r="FZ122" s="185">
        <f t="shared" si="664"/>
        <v>-239</v>
      </c>
      <c r="GA122" s="186">
        <v>5.56</v>
      </c>
      <c r="GB122" s="187">
        <f t="shared" si="665"/>
        <v>-1328.84</v>
      </c>
      <c r="GC122" s="188">
        <v>2400</v>
      </c>
      <c r="GD122" s="187">
        <f t="shared" si="666"/>
        <v>1416.3000000000006</v>
      </c>
      <c r="GE122" s="245" t="s">
        <v>177</v>
      </c>
      <c r="GF122" s="246"/>
      <c r="GG122" s="246"/>
      <c r="GH122" s="247"/>
      <c r="GI122" s="188">
        <v>-1416.3</v>
      </c>
      <c r="GJ122" s="187">
        <f t="shared" si="667"/>
        <v>0</v>
      </c>
      <c r="GK122" s="245" t="s">
        <v>177</v>
      </c>
      <c r="GL122" s="246"/>
      <c r="GM122" s="246"/>
      <c r="GN122" s="247"/>
      <c r="GO122" s="188"/>
      <c r="GP122" s="187">
        <f t="shared" si="668"/>
        <v>0</v>
      </c>
      <c r="GQ122" s="245" t="s">
        <v>177</v>
      </c>
      <c r="GR122" s="246"/>
      <c r="GS122" s="246"/>
      <c r="GT122" s="247"/>
      <c r="GU122" s="188"/>
      <c r="GV122" s="187">
        <f t="shared" si="669"/>
        <v>0</v>
      </c>
    </row>
    <row r="123" spans="1:205" ht="15.6" customHeight="1" x14ac:dyDescent="0.25">
      <c r="A123" s="204" t="s">
        <v>88</v>
      </c>
      <c r="B123" s="183">
        <v>92</v>
      </c>
      <c r="C123" s="190">
        <v>-7627.07</v>
      </c>
      <c r="D123" s="191">
        <v>108</v>
      </c>
      <c r="E123" s="191">
        <v>132</v>
      </c>
      <c r="F123" s="191">
        <v>154</v>
      </c>
      <c r="G123" s="191">
        <v>155</v>
      </c>
      <c r="H123" s="191">
        <v>155</v>
      </c>
      <c r="I123" s="191">
        <v>155</v>
      </c>
      <c r="J123" s="191">
        <v>155</v>
      </c>
      <c r="K123" s="191">
        <v>282</v>
      </c>
      <c r="L123" s="191">
        <v>448</v>
      </c>
      <c r="M123" s="191">
        <v>635</v>
      </c>
      <c r="N123" s="191">
        <v>820</v>
      </c>
      <c r="O123" s="191">
        <v>1004</v>
      </c>
      <c r="P123" s="191">
        <v>1154</v>
      </c>
      <c r="Q123" s="191">
        <v>1174</v>
      </c>
      <c r="R123" s="191">
        <v>1182</v>
      </c>
      <c r="S123" s="191">
        <v>1192</v>
      </c>
      <c r="T123" s="191">
        <v>1192</v>
      </c>
      <c r="U123" s="191">
        <v>1327</v>
      </c>
      <c r="V123" s="191">
        <v>1336</v>
      </c>
      <c r="W123" s="191">
        <v>1662</v>
      </c>
      <c r="X123" s="191">
        <v>3087</v>
      </c>
      <c r="Y123" s="191">
        <v>3363</v>
      </c>
      <c r="Z123" s="183">
        <f>Y123-X123</f>
        <v>276</v>
      </c>
      <c r="AA123" s="192">
        <v>4.8099999999999996</v>
      </c>
      <c r="AB123" s="193">
        <f>Z123*AA123</f>
        <v>1327.56</v>
      </c>
      <c r="AC123" s="193">
        <v>10000</v>
      </c>
      <c r="AD123" s="190">
        <f>C123+AC123-AB123</f>
        <v>1045.3700000000003</v>
      </c>
      <c r="AE123" s="194">
        <v>3703</v>
      </c>
      <c r="AF123" s="195">
        <f t="shared" si="623"/>
        <v>340</v>
      </c>
      <c r="AG123" s="186">
        <v>4.8099999999999996</v>
      </c>
      <c r="AH123" s="187">
        <f t="shared" si="624"/>
        <v>1635.3999999999999</v>
      </c>
      <c r="AI123" s="188"/>
      <c r="AJ123" s="187">
        <f t="shared" si="625"/>
        <v>-590.02999999999952</v>
      </c>
      <c r="AK123" s="194">
        <v>3902</v>
      </c>
      <c r="AL123" s="195">
        <f t="shared" si="626"/>
        <v>199</v>
      </c>
      <c r="AM123" s="186">
        <v>5.04</v>
      </c>
      <c r="AN123" s="187">
        <f t="shared" si="627"/>
        <v>1002.96</v>
      </c>
      <c r="AO123" s="188">
        <v>2000</v>
      </c>
      <c r="AP123" s="187">
        <f t="shared" si="628"/>
        <v>407.01000000000045</v>
      </c>
      <c r="AQ123" s="194">
        <v>4015.2</v>
      </c>
      <c r="AR123" s="195">
        <f t="shared" si="629"/>
        <v>113.19999999999982</v>
      </c>
      <c r="AS123" s="186">
        <v>5.04</v>
      </c>
      <c r="AT123" s="187">
        <f t="shared" si="630"/>
        <v>570.52799999999911</v>
      </c>
      <c r="AU123" s="188"/>
      <c r="AV123" s="187">
        <f t="shared" si="631"/>
        <v>-163.51799999999866</v>
      </c>
      <c r="AW123" s="194">
        <v>4279</v>
      </c>
      <c r="AX123" s="195">
        <f t="shared" si="632"/>
        <v>263.80000000000018</v>
      </c>
      <c r="AY123" s="186">
        <v>5.04</v>
      </c>
      <c r="AZ123" s="187">
        <f t="shared" si="633"/>
        <v>1329.5520000000008</v>
      </c>
      <c r="BA123" s="188"/>
      <c r="BB123" s="196">
        <f t="shared" si="634"/>
        <v>-1493.0699999999995</v>
      </c>
      <c r="BC123" s="184">
        <v>4598</v>
      </c>
      <c r="BD123" s="185">
        <f t="shared" si="635"/>
        <v>319</v>
      </c>
      <c r="BE123" s="186">
        <v>5.04</v>
      </c>
      <c r="BF123" s="187">
        <f t="shared" si="636"/>
        <v>1607.76</v>
      </c>
      <c r="BG123" s="188">
        <v>3000</v>
      </c>
      <c r="BH123" s="196">
        <f t="shared" si="637"/>
        <v>-100.82999999999947</v>
      </c>
      <c r="BI123" s="184">
        <v>5192</v>
      </c>
      <c r="BJ123" s="185">
        <f t="shared" si="638"/>
        <v>594</v>
      </c>
      <c r="BK123" s="186">
        <v>5.04</v>
      </c>
      <c r="BL123" s="187">
        <f t="shared" si="639"/>
        <v>2993.76</v>
      </c>
      <c r="BM123" s="188"/>
      <c r="BN123" s="187">
        <f t="shared" si="640"/>
        <v>-3094.5899999999997</v>
      </c>
      <c r="BO123" s="184">
        <v>5196</v>
      </c>
      <c r="BP123" s="185">
        <f t="shared" si="641"/>
        <v>4</v>
      </c>
      <c r="BQ123" s="186">
        <v>5.04</v>
      </c>
      <c r="BR123" s="187">
        <f t="shared" si="642"/>
        <v>20.16</v>
      </c>
      <c r="BS123" s="188"/>
      <c r="BT123" s="187">
        <f t="shared" si="643"/>
        <v>-3114.7499999999995</v>
      </c>
      <c r="BU123" s="184">
        <v>5199</v>
      </c>
      <c r="BV123" s="185">
        <f t="shared" si="644"/>
        <v>3</v>
      </c>
      <c r="BW123" s="186">
        <v>5.04</v>
      </c>
      <c r="BX123" s="187">
        <f t="shared" si="645"/>
        <v>15.120000000000001</v>
      </c>
      <c r="BY123" s="188"/>
      <c r="BZ123" s="187">
        <f t="shared" si="646"/>
        <v>-3129.8699999999994</v>
      </c>
      <c r="CA123" s="184">
        <v>5204</v>
      </c>
      <c r="CB123" s="185">
        <f t="shared" si="647"/>
        <v>5</v>
      </c>
      <c r="CC123" s="186">
        <v>5.04</v>
      </c>
      <c r="CD123" s="187">
        <f t="shared" si="648"/>
        <v>25.2</v>
      </c>
      <c r="CE123" s="188"/>
      <c r="CF123" s="187">
        <f t="shared" si="649"/>
        <v>-3155.0699999999993</v>
      </c>
      <c r="CG123" s="184">
        <v>5204</v>
      </c>
      <c r="CH123" s="185">
        <f>CG123-CA123</f>
        <v>0</v>
      </c>
      <c r="CI123" s="186">
        <v>5.04</v>
      </c>
      <c r="CJ123" s="187">
        <f>CI123*CH123</f>
        <v>0</v>
      </c>
      <c r="CK123" s="188"/>
      <c r="CL123" s="187">
        <f>CK123-CJ123+CF123</f>
        <v>-3155.0699999999993</v>
      </c>
      <c r="CM123" s="184">
        <v>5207</v>
      </c>
      <c r="CN123" s="185">
        <f>CM123-CG123</f>
        <v>3</v>
      </c>
      <c r="CO123" s="186">
        <v>5.04</v>
      </c>
      <c r="CP123" s="187">
        <f>CO123*CN123</f>
        <v>15.120000000000001</v>
      </c>
      <c r="CQ123" s="188">
        <v>4000</v>
      </c>
      <c r="CR123" s="187">
        <f>CQ123-CP123+CL123</f>
        <v>829.81000000000085</v>
      </c>
      <c r="CS123" s="184">
        <v>5406</v>
      </c>
      <c r="CT123" s="185">
        <f>CS123-CM123</f>
        <v>199</v>
      </c>
      <c r="CU123" s="186">
        <v>5.04</v>
      </c>
      <c r="CV123" s="187">
        <f>CU123*CT123</f>
        <v>1002.96</v>
      </c>
      <c r="CW123" s="188"/>
      <c r="CX123" s="187">
        <f>CW123-CV123+CR123</f>
        <v>-173.14999999999918</v>
      </c>
      <c r="CY123" s="184">
        <v>5531</v>
      </c>
      <c r="CZ123" s="185">
        <f>CY123-CS123</f>
        <v>125</v>
      </c>
      <c r="DA123" s="186">
        <v>5.04</v>
      </c>
      <c r="DB123" s="187">
        <f>DA123*CZ123</f>
        <v>630</v>
      </c>
      <c r="DC123" s="188">
        <v>1500</v>
      </c>
      <c r="DD123" s="187">
        <f>DC123-DB123+CX123</f>
        <v>696.85000000000082</v>
      </c>
      <c r="DE123" s="184">
        <v>5588</v>
      </c>
      <c r="DF123" s="185">
        <f>DE123-CY123</f>
        <v>57</v>
      </c>
      <c r="DG123" s="186">
        <v>5.29</v>
      </c>
      <c r="DH123" s="187">
        <f>DG123*DF123</f>
        <v>301.53000000000003</v>
      </c>
      <c r="DI123" s="188"/>
      <c r="DJ123" s="187">
        <f>DI123-DH123+DD123</f>
        <v>395.32000000000079</v>
      </c>
      <c r="DK123" s="184">
        <v>5656</v>
      </c>
      <c r="DL123" s="185">
        <f>DK123-DE123</f>
        <v>68</v>
      </c>
      <c r="DM123" s="186">
        <v>5.29</v>
      </c>
      <c r="DN123" s="187">
        <f>DM123*DL123</f>
        <v>359.72</v>
      </c>
      <c r="DO123" s="188"/>
      <c r="DP123" s="187">
        <f>DO123-DN123+DJ123</f>
        <v>35.600000000000762</v>
      </c>
      <c r="DQ123" s="184">
        <v>5717</v>
      </c>
      <c r="DR123" s="185">
        <f>DQ123-DK123</f>
        <v>61</v>
      </c>
      <c r="DS123" s="186">
        <v>5.29</v>
      </c>
      <c r="DT123" s="187">
        <f>DS123*DR123</f>
        <v>322.69</v>
      </c>
      <c r="DU123" s="188">
        <v>450</v>
      </c>
      <c r="DV123" s="187">
        <f>DU123-DT123+DP123</f>
        <v>162.91000000000076</v>
      </c>
      <c r="DW123" s="184">
        <v>6001</v>
      </c>
      <c r="DX123" s="185">
        <f>DW123-DQ123</f>
        <v>284</v>
      </c>
      <c r="DY123" s="186">
        <v>5.29</v>
      </c>
      <c r="DZ123" s="187">
        <f>DY123*DX123</f>
        <v>1502.36</v>
      </c>
      <c r="EA123" s="188"/>
      <c r="EB123" s="187">
        <f>EA123-DZ123+DV123</f>
        <v>-1339.4499999999991</v>
      </c>
      <c r="EC123" s="184">
        <v>6210</v>
      </c>
      <c r="ED123" s="185">
        <f>EC123-DW123</f>
        <v>209</v>
      </c>
      <c r="EE123" s="186">
        <v>5.29</v>
      </c>
      <c r="EF123" s="187">
        <f>EE123*ED123</f>
        <v>1105.6099999999999</v>
      </c>
      <c r="EG123" s="188"/>
      <c r="EH123" s="187">
        <f>EG123-EF123+EB123</f>
        <v>-2445.059999999999</v>
      </c>
      <c r="EI123" s="184">
        <v>6211</v>
      </c>
      <c r="EJ123" s="185">
        <f t="shared" si="650"/>
        <v>1</v>
      </c>
      <c r="EK123" s="186">
        <v>5.29</v>
      </c>
      <c r="EL123" s="187">
        <f t="shared" si="651"/>
        <v>5.29</v>
      </c>
      <c r="EM123" s="188">
        <v>3000</v>
      </c>
      <c r="EN123" s="187">
        <f>EM123-EL123+EH123</f>
        <v>549.650000000001</v>
      </c>
      <c r="EO123" s="184">
        <v>6211</v>
      </c>
      <c r="EP123" s="185">
        <f t="shared" si="652"/>
        <v>0</v>
      </c>
      <c r="EQ123" s="186">
        <v>5.38</v>
      </c>
      <c r="ER123" s="187">
        <f t="shared" si="653"/>
        <v>0</v>
      </c>
      <c r="ES123" s="188">
        <v>1000</v>
      </c>
      <c r="ET123" s="187">
        <f>ES123-ER123+EN123</f>
        <v>1549.650000000001</v>
      </c>
      <c r="EU123" s="184">
        <v>6213</v>
      </c>
      <c r="EV123" s="185">
        <f t="shared" si="654"/>
        <v>2</v>
      </c>
      <c r="EW123" s="186">
        <v>5.38</v>
      </c>
      <c r="EX123" s="187">
        <f t="shared" si="655"/>
        <v>10.76</v>
      </c>
      <c r="EY123" s="188"/>
      <c r="EZ123" s="187">
        <f>EY123-EX123+ET123</f>
        <v>1538.890000000001</v>
      </c>
      <c r="FA123" s="184">
        <v>6214</v>
      </c>
      <c r="FB123" s="185">
        <f t="shared" si="656"/>
        <v>1</v>
      </c>
      <c r="FC123" s="186">
        <v>5.38</v>
      </c>
      <c r="FD123" s="187">
        <f t="shared" si="657"/>
        <v>5.38</v>
      </c>
      <c r="FE123" s="188"/>
      <c r="FF123" s="187">
        <f>FE123-FD123+EZ123</f>
        <v>1533.5100000000009</v>
      </c>
      <c r="FG123" s="184">
        <v>6450</v>
      </c>
      <c r="FH123" s="185">
        <f t="shared" si="658"/>
        <v>236</v>
      </c>
      <c r="FI123" s="186">
        <v>5.38</v>
      </c>
      <c r="FJ123" s="187">
        <f t="shared" si="659"/>
        <v>1269.68</v>
      </c>
      <c r="FK123" s="188">
        <v>1500</v>
      </c>
      <c r="FL123" s="187">
        <f>FK123-FJ123+FF123</f>
        <v>1763.8300000000008</v>
      </c>
      <c r="FM123" s="184">
        <v>6713</v>
      </c>
      <c r="FN123" s="185">
        <f t="shared" si="660"/>
        <v>263</v>
      </c>
      <c r="FO123" s="186">
        <v>5.38</v>
      </c>
      <c r="FP123" s="187">
        <f t="shared" si="661"/>
        <v>1414.94</v>
      </c>
      <c r="FQ123" s="188">
        <v>1000</v>
      </c>
      <c r="FR123" s="187">
        <f>FQ123-FP123+FL123</f>
        <v>1348.8900000000008</v>
      </c>
      <c r="FS123" s="184">
        <v>6763</v>
      </c>
      <c r="FT123" s="185">
        <f>FS123-FM123</f>
        <v>50</v>
      </c>
      <c r="FU123" s="186">
        <v>5.38</v>
      </c>
      <c r="FV123" s="187">
        <f t="shared" si="662"/>
        <v>269</v>
      </c>
      <c r="FW123" s="188"/>
      <c r="FX123" s="187">
        <f t="shared" si="663"/>
        <v>1079.8900000000008</v>
      </c>
      <c r="FY123" s="184">
        <v>6881</v>
      </c>
      <c r="FZ123" s="185">
        <f t="shared" si="664"/>
        <v>118</v>
      </c>
      <c r="GA123" s="186">
        <v>5.56</v>
      </c>
      <c r="GB123" s="187">
        <f t="shared" si="665"/>
        <v>656.07999999999993</v>
      </c>
      <c r="GC123" s="188"/>
      <c r="GD123" s="187">
        <f t="shared" si="666"/>
        <v>423.81000000000085</v>
      </c>
      <c r="GE123" s="184">
        <v>7063</v>
      </c>
      <c r="GF123" s="185">
        <f>GE123-FY123</f>
        <v>182</v>
      </c>
      <c r="GG123" s="186">
        <v>5.56</v>
      </c>
      <c r="GH123" s="187">
        <f>GG123*GF123</f>
        <v>1011.92</v>
      </c>
      <c r="GI123" s="188">
        <v>500</v>
      </c>
      <c r="GJ123" s="187">
        <f t="shared" si="667"/>
        <v>-88.109999999999104</v>
      </c>
      <c r="GK123" s="184">
        <v>7102</v>
      </c>
      <c r="GL123" s="185">
        <f>GK123-GE123</f>
        <v>39</v>
      </c>
      <c r="GM123" s="186">
        <v>5.56</v>
      </c>
      <c r="GN123" s="187">
        <f>GM123*GL123</f>
        <v>216.83999999999997</v>
      </c>
      <c r="GO123" s="188"/>
      <c r="GP123" s="187">
        <f t="shared" si="668"/>
        <v>-304.94999999999908</v>
      </c>
      <c r="GQ123" s="184">
        <v>6897</v>
      </c>
      <c r="GR123" s="185">
        <f>GQ123-GK123</f>
        <v>-205</v>
      </c>
      <c r="GS123" s="186">
        <v>5.56</v>
      </c>
      <c r="GT123" s="187">
        <f>GS123*GR123</f>
        <v>-1139.8</v>
      </c>
      <c r="GU123" s="188">
        <f>500-1334.85</f>
        <v>-834.84999999999991</v>
      </c>
      <c r="GV123" s="187">
        <f t="shared" si="669"/>
        <v>9.6633812063373625E-13</v>
      </c>
    </row>
    <row r="124" spans="1:205" ht="15.6" customHeight="1" x14ac:dyDescent="0.25">
      <c r="A124" s="115" t="s">
        <v>89</v>
      </c>
      <c r="B124" s="63">
        <v>93</v>
      </c>
      <c r="C124" s="190">
        <v>918.14</v>
      </c>
      <c r="D124" s="191"/>
      <c r="E124" s="191"/>
      <c r="F124" s="191"/>
      <c r="G124" s="191"/>
      <c r="H124" s="191"/>
      <c r="I124" s="191"/>
      <c r="J124" s="191"/>
      <c r="K124" s="191"/>
      <c r="L124" s="191"/>
      <c r="M124" s="191">
        <v>105</v>
      </c>
      <c r="N124" s="191">
        <v>142</v>
      </c>
      <c r="O124" s="191">
        <v>267</v>
      </c>
      <c r="P124" s="191">
        <v>342</v>
      </c>
      <c r="Q124" s="191">
        <v>401</v>
      </c>
      <c r="R124" s="191">
        <v>415</v>
      </c>
      <c r="S124" s="191">
        <v>415</v>
      </c>
      <c r="T124" s="191">
        <v>415</v>
      </c>
      <c r="U124" s="191">
        <v>415</v>
      </c>
      <c r="V124" s="191">
        <v>415</v>
      </c>
      <c r="W124" s="191">
        <v>415</v>
      </c>
      <c r="X124" s="191">
        <v>420</v>
      </c>
      <c r="Y124" s="191">
        <v>559</v>
      </c>
      <c r="Z124" s="183">
        <f>Y124-X124</f>
        <v>139</v>
      </c>
      <c r="AA124" s="192">
        <v>4.8099999999999996</v>
      </c>
      <c r="AB124" s="193">
        <f>Z124*AA124</f>
        <v>668.58999999999992</v>
      </c>
      <c r="AC124" s="193">
        <v>500</v>
      </c>
      <c r="AD124" s="190">
        <f>C124+AC124-AB124</f>
        <v>749.55</v>
      </c>
      <c r="AE124" s="194">
        <v>722</v>
      </c>
      <c r="AF124" s="195">
        <f t="shared" si="623"/>
        <v>163</v>
      </c>
      <c r="AG124" s="186">
        <v>4.8099999999999996</v>
      </c>
      <c r="AH124" s="187">
        <f t="shared" si="624"/>
        <v>784.03</v>
      </c>
      <c r="AI124" s="188">
        <v>300</v>
      </c>
      <c r="AJ124" s="187">
        <f t="shared" si="625"/>
        <v>265.52</v>
      </c>
      <c r="AK124" s="194">
        <v>874</v>
      </c>
      <c r="AL124" s="195">
        <f t="shared" si="626"/>
        <v>152</v>
      </c>
      <c r="AM124" s="186">
        <v>5.04</v>
      </c>
      <c r="AN124" s="187">
        <f t="shared" si="627"/>
        <v>766.08</v>
      </c>
      <c r="AO124" s="188"/>
      <c r="AP124" s="187">
        <f t="shared" si="628"/>
        <v>-500.56000000000006</v>
      </c>
      <c r="AQ124" s="194">
        <v>970</v>
      </c>
      <c r="AR124" s="195">
        <f t="shared" si="629"/>
        <v>96</v>
      </c>
      <c r="AS124" s="186">
        <v>5.04</v>
      </c>
      <c r="AT124" s="187">
        <f t="shared" si="630"/>
        <v>483.84000000000003</v>
      </c>
      <c r="AU124" s="188">
        <v>300</v>
      </c>
      <c r="AV124" s="187">
        <f t="shared" si="631"/>
        <v>-684.40000000000009</v>
      </c>
      <c r="AW124" s="194">
        <v>1181</v>
      </c>
      <c r="AX124" s="195">
        <f t="shared" si="632"/>
        <v>211</v>
      </c>
      <c r="AY124" s="186">
        <v>5.04</v>
      </c>
      <c r="AZ124" s="187">
        <f t="shared" si="633"/>
        <v>1063.44</v>
      </c>
      <c r="BA124" s="188">
        <v>500</v>
      </c>
      <c r="BB124" s="196">
        <f t="shared" si="634"/>
        <v>-1247.8400000000001</v>
      </c>
      <c r="BC124" s="184">
        <v>1581</v>
      </c>
      <c r="BD124" s="185">
        <f t="shared" si="635"/>
        <v>400</v>
      </c>
      <c r="BE124" s="186">
        <v>5.04</v>
      </c>
      <c r="BF124" s="187">
        <f t="shared" si="636"/>
        <v>2016</v>
      </c>
      <c r="BG124" s="188">
        <v>2000</v>
      </c>
      <c r="BH124" s="196">
        <f t="shared" si="637"/>
        <v>-1263.8400000000001</v>
      </c>
      <c r="BI124" s="184">
        <v>1583</v>
      </c>
      <c r="BJ124" s="185">
        <f t="shared" si="638"/>
        <v>2</v>
      </c>
      <c r="BK124" s="186">
        <v>5.04</v>
      </c>
      <c r="BL124" s="187">
        <f t="shared" si="639"/>
        <v>10.08</v>
      </c>
      <c r="BM124" s="188"/>
      <c r="BN124" s="187">
        <f t="shared" si="640"/>
        <v>-1273.92</v>
      </c>
      <c r="BO124" s="184">
        <v>1583</v>
      </c>
      <c r="BP124" s="185">
        <f t="shared" si="641"/>
        <v>0</v>
      </c>
      <c r="BQ124" s="186">
        <v>5.04</v>
      </c>
      <c r="BR124" s="187">
        <f t="shared" si="642"/>
        <v>0</v>
      </c>
      <c r="BS124" s="188">
        <v>1000</v>
      </c>
      <c r="BT124" s="187">
        <f t="shared" si="643"/>
        <v>-273.92000000000007</v>
      </c>
      <c r="BU124" s="184">
        <v>1683</v>
      </c>
      <c r="BV124" s="185">
        <f t="shared" si="644"/>
        <v>100</v>
      </c>
      <c r="BW124" s="186">
        <v>5.04</v>
      </c>
      <c r="BX124" s="187">
        <f t="shared" si="645"/>
        <v>504</v>
      </c>
      <c r="BY124" s="188"/>
      <c r="BZ124" s="187">
        <f t="shared" si="646"/>
        <v>-777.92000000000007</v>
      </c>
      <c r="CA124" s="184">
        <v>1683</v>
      </c>
      <c r="CB124" s="185">
        <f t="shared" si="647"/>
        <v>0</v>
      </c>
      <c r="CC124" s="186">
        <v>5.04</v>
      </c>
      <c r="CD124" s="187">
        <f t="shared" si="648"/>
        <v>0</v>
      </c>
      <c r="CE124" s="188"/>
      <c r="CF124" s="187">
        <f t="shared" si="649"/>
        <v>-777.92000000000007</v>
      </c>
      <c r="CG124" s="184">
        <v>1683</v>
      </c>
      <c r="CH124" s="185">
        <f>CG124-CA124</f>
        <v>0</v>
      </c>
      <c r="CI124" s="186">
        <v>5.04</v>
      </c>
      <c r="CJ124" s="187">
        <f>CI124*CH124</f>
        <v>0</v>
      </c>
      <c r="CK124" s="188"/>
      <c r="CL124" s="187">
        <f>CK124-CJ124+CF124</f>
        <v>-777.92000000000007</v>
      </c>
      <c r="CM124" s="184">
        <v>1683</v>
      </c>
      <c r="CN124" s="185">
        <f>CM124-CG124</f>
        <v>0</v>
      </c>
      <c r="CO124" s="186">
        <v>5.04</v>
      </c>
      <c r="CP124" s="187">
        <f>CO124*CN124</f>
        <v>0</v>
      </c>
      <c r="CQ124" s="188">
        <v>500</v>
      </c>
      <c r="CR124" s="187">
        <f>CQ124-CP124+CL124</f>
        <v>-277.92000000000007</v>
      </c>
      <c r="CS124" s="184">
        <v>1849</v>
      </c>
      <c r="CT124" s="185">
        <f>CS124-CM124</f>
        <v>166</v>
      </c>
      <c r="CU124" s="186">
        <v>5.04</v>
      </c>
      <c r="CV124" s="187">
        <f>CU124*CT124</f>
        <v>836.64</v>
      </c>
      <c r="CW124" s="188">
        <v>1000</v>
      </c>
      <c r="CX124" s="187">
        <f>CW124-CV124+CR124</f>
        <v>-114.56000000000006</v>
      </c>
      <c r="CY124" s="184">
        <v>2072</v>
      </c>
      <c r="CZ124" s="185">
        <f>CY124-CS124</f>
        <v>223</v>
      </c>
      <c r="DA124" s="186">
        <v>5.04</v>
      </c>
      <c r="DB124" s="187">
        <f>DA124*CZ124</f>
        <v>1123.92</v>
      </c>
      <c r="DC124" s="188">
        <v>700</v>
      </c>
      <c r="DD124" s="187">
        <f>DC124-DB124+CX124</f>
        <v>-538.48000000000013</v>
      </c>
      <c r="DE124" s="184">
        <v>2133</v>
      </c>
      <c r="DF124" s="185">
        <f>DE124-CY124</f>
        <v>61</v>
      </c>
      <c r="DG124" s="186">
        <v>5.29</v>
      </c>
      <c r="DH124" s="187">
        <f>DG124*DF124</f>
        <v>322.69</v>
      </c>
      <c r="DI124" s="188">
        <v>1000</v>
      </c>
      <c r="DJ124" s="187">
        <f>DI124-DH124+DD124</f>
        <v>138.82999999999981</v>
      </c>
      <c r="DK124" s="184">
        <v>2314</v>
      </c>
      <c r="DL124" s="185">
        <f>DK124-DE124</f>
        <v>181</v>
      </c>
      <c r="DM124" s="186">
        <v>5.29</v>
      </c>
      <c r="DN124" s="187">
        <f>DM124*DL124</f>
        <v>957.49</v>
      </c>
      <c r="DO124" s="188"/>
      <c r="DP124" s="187">
        <f>DO124-DN124+DJ124</f>
        <v>-818.6600000000002</v>
      </c>
      <c r="DQ124" s="184">
        <v>2407</v>
      </c>
      <c r="DR124" s="185">
        <f>DQ124-DK124</f>
        <v>93</v>
      </c>
      <c r="DS124" s="186">
        <v>5.29</v>
      </c>
      <c r="DT124" s="187">
        <f>DS124*DR124</f>
        <v>491.97</v>
      </c>
      <c r="DU124" s="188">
        <v>1000</v>
      </c>
      <c r="DV124" s="187">
        <f>DU124-DT124+DP124</f>
        <v>-310.63000000000022</v>
      </c>
      <c r="DW124" s="184">
        <v>2983</v>
      </c>
      <c r="DX124" s="185">
        <f>DW124-DQ124</f>
        <v>576</v>
      </c>
      <c r="DY124" s="186">
        <v>5.29</v>
      </c>
      <c r="DZ124" s="187">
        <f>DY124*DX124</f>
        <v>3047.04</v>
      </c>
      <c r="EA124" s="188"/>
      <c r="EB124" s="187">
        <f>EA124-DZ124+DV124</f>
        <v>-3357.67</v>
      </c>
      <c r="EC124" s="184">
        <v>3273</v>
      </c>
      <c r="ED124" s="185">
        <f>EC124-DW124</f>
        <v>290</v>
      </c>
      <c r="EE124" s="186">
        <v>5.29</v>
      </c>
      <c r="EF124" s="187">
        <f>EE124*ED124</f>
        <v>1534.1</v>
      </c>
      <c r="EG124" s="188"/>
      <c r="EH124" s="187">
        <f>EG124-EF124+EB124</f>
        <v>-4891.7700000000004</v>
      </c>
      <c r="EI124" s="184">
        <v>3324</v>
      </c>
      <c r="EJ124" s="185">
        <f t="shared" si="650"/>
        <v>51</v>
      </c>
      <c r="EK124" s="186">
        <v>5.29</v>
      </c>
      <c r="EL124" s="187">
        <f t="shared" si="651"/>
        <v>269.79000000000002</v>
      </c>
      <c r="EM124" s="188"/>
      <c r="EN124" s="187">
        <f>EM124-EL124+EH124</f>
        <v>-5161.5600000000004</v>
      </c>
      <c r="EO124" s="184">
        <v>3324</v>
      </c>
      <c r="EP124" s="185">
        <f t="shared" si="652"/>
        <v>0</v>
      </c>
      <c r="EQ124" s="186">
        <v>5.38</v>
      </c>
      <c r="ER124" s="187">
        <f t="shared" si="653"/>
        <v>0</v>
      </c>
      <c r="ES124" s="188"/>
      <c r="ET124" s="187">
        <f>ES124-ER124+EN124</f>
        <v>-5161.5600000000004</v>
      </c>
      <c r="EU124" s="184">
        <v>3324</v>
      </c>
      <c r="EV124" s="185">
        <f t="shared" si="654"/>
        <v>0</v>
      </c>
      <c r="EW124" s="186">
        <v>5.38</v>
      </c>
      <c r="EX124" s="187">
        <f t="shared" si="655"/>
        <v>0</v>
      </c>
      <c r="EY124" s="188"/>
      <c r="EZ124" s="187">
        <f>EY124-EX124+ET124</f>
        <v>-5161.5600000000004</v>
      </c>
      <c r="FA124" s="184">
        <v>3324</v>
      </c>
      <c r="FB124" s="185">
        <f t="shared" si="656"/>
        <v>0</v>
      </c>
      <c r="FC124" s="186">
        <v>5.38</v>
      </c>
      <c r="FD124" s="187">
        <f t="shared" si="657"/>
        <v>0</v>
      </c>
      <c r="FE124" s="188"/>
      <c r="FF124" s="187">
        <f>FE124-FD124+EZ124</f>
        <v>-5161.5600000000004</v>
      </c>
      <c r="FG124" s="184">
        <v>3501</v>
      </c>
      <c r="FH124" s="185">
        <f t="shared" si="658"/>
        <v>177</v>
      </c>
      <c r="FI124" s="186">
        <v>5.38</v>
      </c>
      <c r="FJ124" s="187">
        <f t="shared" si="659"/>
        <v>952.26</v>
      </c>
      <c r="FK124" s="188"/>
      <c r="FL124" s="187">
        <f>FK124-FJ124+FF124</f>
        <v>-6113.8200000000006</v>
      </c>
      <c r="FM124" s="184">
        <v>3758</v>
      </c>
      <c r="FN124" s="185">
        <f t="shared" si="660"/>
        <v>257</v>
      </c>
      <c r="FO124" s="186">
        <v>5.38</v>
      </c>
      <c r="FP124" s="187">
        <f t="shared" si="661"/>
        <v>1382.66</v>
      </c>
      <c r="FQ124" s="188">
        <v>7000</v>
      </c>
      <c r="FR124" s="187">
        <f>FQ124-FP124+FL124</f>
        <v>-496.48000000000047</v>
      </c>
      <c r="FS124" s="184">
        <v>60</v>
      </c>
      <c r="FT124" s="185">
        <v>142</v>
      </c>
      <c r="FU124" s="186">
        <v>5.38</v>
      </c>
      <c r="FV124" s="187">
        <f t="shared" si="662"/>
        <v>763.96</v>
      </c>
      <c r="FW124" s="188">
        <v>1000</v>
      </c>
      <c r="FX124" s="187">
        <f t="shared" si="663"/>
        <v>-260.44000000000051</v>
      </c>
      <c r="FY124" s="184">
        <v>229</v>
      </c>
      <c r="FZ124" s="185">
        <f t="shared" si="664"/>
        <v>169</v>
      </c>
      <c r="GA124" s="186">
        <v>5.56</v>
      </c>
      <c r="GB124" s="187">
        <f t="shared" si="665"/>
        <v>939.64</v>
      </c>
      <c r="GC124" s="188"/>
      <c r="GD124" s="187">
        <f t="shared" si="666"/>
        <v>-1200.0800000000004</v>
      </c>
      <c r="GE124" s="184">
        <v>259</v>
      </c>
      <c r="GF124" s="185">
        <f>GE124-FY124</f>
        <v>30</v>
      </c>
      <c r="GG124" s="186">
        <v>5.56</v>
      </c>
      <c r="GH124" s="187">
        <f>GG124*GF124</f>
        <v>166.79999999999998</v>
      </c>
      <c r="GI124" s="188">
        <v>1300</v>
      </c>
      <c r="GJ124" s="57">
        <f t="shared" si="667"/>
        <v>-66.880000000000337</v>
      </c>
      <c r="GK124" s="245" t="s">
        <v>177</v>
      </c>
      <c r="GL124" s="246"/>
      <c r="GM124" s="246"/>
      <c r="GN124" s="247"/>
      <c r="GO124" s="188"/>
      <c r="GP124" s="57">
        <f t="shared" si="668"/>
        <v>-66.880000000000337</v>
      </c>
      <c r="GQ124" s="245" t="s">
        <v>177</v>
      </c>
      <c r="GR124" s="246"/>
      <c r="GS124" s="246"/>
      <c r="GT124" s="247"/>
      <c r="GU124" s="188">
        <v>66.88</v>
      </c>
      <c r="GV124" s="187">
        <f t="shared" si="669"/>
        <v>-3.4106051316484809E-13</v>
      </c>
      <c r="GW124" s="225"/>
    </row>
    <row r="125" spans="1:205" ht="15.75" customHeight="1" x14ac:dyDescent="0.25">
      <c r="A125" s="204" t="s">
        <v>215</v>
      </c>
      <c r="B125" s="182">
        <v>97</v>
      </c>
      <c r="C125" s="205"/>
      <c r="D125" s="182"/>
      <c r="E125" s="206"/>
      <c r="F125" s="206"/>
      <c r="G125" s="206"/>
      <c r="H125" s="207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5"/>
      <c r="Y125" s="205"/>
      <c r="Z125" s="182"/>
      <c r="AA125" s="182"/>
      <c r="AB125" s="205"/>
      <c r="AC125" s="209"/>
      <c r="AD125" s="205"/>
      <c r="AE125" s="194"/>
      <c r="AF125" s="195">
        <f t="shared" si="623"/>
        <v>0</v>
      </c>
      <c r="AG125" s="186">
        <v>4.8099999999999996</v>
      </c>
      <c r="AH125" s="187">
        <f t="shared" si="624"/>
        <v>0</v>
      </c>
      <c r="AI125" s="188"/>
      <c r="AJ125" s="187">
        <f t="shared" si="625"/>
        <v>0</v>
      </c>
      <c r="AK125" s="194"/>
      <c r="AL125" s="195">
        <f t="shared" si="626"/>
        <v>0</v>
      </c>
      <c r="AM125" s="186">
        <v>5.04</v>
      </c>
      <c r="AN125" s="187">
        <f t="shared" si="627"/>
        <v>0</v>
      </c>
      <c r="AO125" s="188"/>
      <c r="AP125" s="187">
        <f t="shared" si="628"/>
        <v>0</v>
      </c>
      <c r="AQ125" s="194"/>
      <c r="AR125" s="195">
        <f t="shared" si="629"/>
        <v>0</v>
      </c>
      <c r="AS125" s="186">
        <v>5.04</v>
      </c>
      <c r="AT125" s="187">
        <f t="shared" si="630"/>
        <v>0</v>
      </c>
      <c r="AU125" s="188"/>
      <c r="AV125" s="187">
        <f t="shared" si="631"/>
        <v>0</v>
      </c>
      <c r="AW125" s="194"/>
      <c r="AX125" s="195">
        <f t="shared" si="632"/>
        <v>0</v>
      </c>
      <c r="AY125" s="186">
        <v>5.04</v>
      </c>
      <c r="AZ125" s="187">
        <f t="shared" si="633"/>
        <v>0</v>
      </c>
      <c r="BA125" s="188"/>
      <c r="BB125" s="196">
        <f t="shared" si="634"/>
        <v>0</v>
      </c>
      <c r="BC125" s="184"/>
      <c r="BD125" s="185">
        <f t="shared" si="635"/>
        <v>0</v>
      </c>
      <c r="BE125" s="186">
        <v>5.04</v>
      </c>
      <c r="BF125" s="187">
        <f t="shared" si="636"/>
        <v>0</v>
      </c>
      <c r="BG125" s="188"/>
      <c r="BH125" s="196">
        <f t="shared" si="637"/>
        <v>0</v>
      </c>
      <c r="BI125" s="184"/>
      <c r="BJ125" s="185">
        <f t="shared" si="638"/>
        <v>0</v>
      </c>
      <c r="BK125" s="186">
        <v>5.04</v>
      </c>
      <c r="BL125" s="187">
        <f t="shared" si="639"/>
        <v>0</v>
      </c>
      <c r="BM125" s="188"/>
      <c r="BN125" s="187">
        <f t="shared" si="640"/>
        <v>0</v>
      </c>
      <c r="BO125" s="184"/>
      <c r="BP125" s="185">
        <f t="shared" si="641"/>
        <v>0</v>
      </c>
      <c r="BQ125" s="186">
        <v>5.04</v>
      </c>
      <c r="BR125" s="187">
        <f t="shared" si="642"/>
        <v>0</v>
      </c>
      <c r="BS125" s="188"/>
      <c r="BT125" s="187">
        <f t="shared" si="643"/>
        <v>0</v>
      </c>
      <c r="BU125" s="184"/>
      <c r="BV125" s="185">
        <f t="shared" si="644"/>
        <v>0</v>
      </c>
      <c r="BW125" s="186">
        <v>5.04</v>
      </c>
      <c r="BX125" s="187">
        <f t="shared" si="645"/>
        <v>0</v>
      </c>
      <c r="BY125" s="188"/>
      <c r="BZ125" s="187">
        <f t="shared" si="646"/>
        <v>0</v>
      </c>
      <c r="CA125" s="184"/>
      <c r="CB125" s="185">
        <f t="shared" si="647"/>
        <v>0</v>
      </c>
      <c r="CC125" s="186">
        <v>5.04</v>
      </c>
      <c r="CD125" s="187">
        <f t="shared" si="648"/>
        <v>0</v>
      </c>
      <c r="CE125" s="188">
        <v>1</v>
      </c>
      <c r="CF125" s="187">
        <f t="shared" si="649"/>
        <v>1</v>
      </c>
      <c r="CG125" s="184">
        <v>2327</v>
      </c>
      <c r="CH125" s="185">
        <f t="shared" si="580"/>
        <v>2327</v>
      </c>
      <c r="CI125" s="186">
        <v>5.04</v>
      </c>
      <c r="CJ125" s="187">
        <f t="shared" si="581"/>
        <v>11728.08</v>
      </c>
      <c r="CK125" s="188"/>
      <c r="CL125" s="187">
        <f t="shared" si="582"/>
        <v>-11727.08</v>
      </c>
      <c r="CM125" s="184">
        <v>2331</v>
      </c>
      <c r="CN125" s="185">
        <f t="shared" si="583"/>
        <v>4</v>
      </c>
      <c r="CO125" s="186">
        <v>5.04</v>
      </c>
      <c r="CP125" s="187">
        <f t="shared" si="584"/>
        <v>20.16</v>
      </c>
      <c r="CQ125" s="188"/>
      <c r="CR125" s="187">
        <f t="shared" si="585"/>
        <v>-11747.24</v>
      </c>
      <c r="CS125" s="184">
        <v>2331</v>
      </c>
      <c r="CT125" s="185">
        <f t="shared" si="586"/>
        <v>0</v>
      </c>
      <c r="CU125" s="186">
        <v>5.04</v>
      </c>
      <c r="CV125" s="187">
        <f t="shared" si="587"/>
        <v>0</v>
      </c>
      <c r="CW125" s="188"/>
      <c r="CX125" s="187">
        <f t="shared" si="588"/>
        <v>-11747.24</v>
      </c>
      <c r="CY125" s="184">
        <v>2362</v>
      </c>
      <c r="CZ125" s="185">
        <f t="shared" si="589"/>
        <v>31</v>
      </c>
      <c r="DA125" s="186">
        <v>5.04</v>
      </c>
      <c r="DB125" s="187">
        <f t="shared" si="590"/>
        <v>156.24</v>
      </c>
      <c r="DC125" s="188"/>
      <c r="DD125" s="187">
        <f t="shared" si="591"/>
        <v>-11903.48</v>
      </c>
      <c r="DE125" s="184">
        <v>2373</v>
      </c>
      <c r="DF125" s="185">
        <f t="shared" si="592"/>
        <v>11</v>
      </c>
      <c r="DG125" s="186">
        <v>5.29</v>
      </c>
      <c r="DH125" s="187">
        <f t="shared" si="593"/>
        <v>58.19</v>
      </c>
      <c r="DI125" s="188">
        <v>12225</v>
      </c>
      <c r="DJ125" s="187">
        <f t="shared" si="594"/>
        <v>263.32999999999993</v>
      </c>
      <c r="DK125" s="184">
        <v>2415</v>
      </c>
      <c r="DL125" s="185">
        <f t="shared" si="595"/>
        <v>42</v>
      </c>
      <c r="DM125" s="186">
        <v>5.29</v>
      </c>
      <c r="DN125" s="187">
        <f t="shared" si="596"/>
        <v>222.18</v>
      </c>
      <c r="DO125" s="188"/>
      <c r="DP125" s="187">
        <f t="shared" si="597"/>
        <v>41.14999999999992</v>
      </c>
      <c r="DQ125" s="184">
        <v>2467</v>
      </c>
      <c r="DR125" s="185">
        <f t="shared" si="598"/>
        <v>52</v>
      </c>
      <c r="DS125" s="186">
        <v>5.29</v>
      </c>
      <c r="DT125" s="187">
        <f t="shared" si="599"/>
        <v>275.08</v>
      </c>
      <c r="DU125" s="188"/>
      <c r="DV125" s="187">
        <f t="shared" si="600"/>
        <v>-233.93000000000006</v>
      </c>
      <c r="DW125" s="184">
        <v>2978</v>
      </c>
      <c r="DX125" s="185">
        <f t="shared" si="601"/>
        <v>511</v>
      </c>
      <c r="DY125" s="186">
        <v>5.29</v>
      </c>
      <c r="DZ125" s="187">
        <f t="shared" si="602"/>
        <v>2703.19</v>
      </c>
      <c r="EA125" s="188"/>
      <c r="EB125" s="187">
        <f t="shared" si="603"/>
        <v>-2937.12</v>
      </c>
      <c r="EC125" s="184">
        <v>4750</v>
      </c>
      <c r="ED125" s="185">
        <f t="shared" si="618"/>
        <v>1772</v>
      </c>
      <c r="EE125" s="186">
        <v>5.29</v>
      </c>
      <c r="EF125" s="187">
        <f t="shared" si="604"/>
        <v>9373.8799999999992</v>
      </c>
      <c r="EG125" s="188"/>
      <c r="EH125" s="187">
        <f t="shared" si="605"/>
        <v>-12311</v>
      </c>
      <c r="EI125" s="184">
        <v>7709</v>
      </c>
      <c r="EJ125" s="185">
        <f t="shared" si="650"/>
        <v>2959</v>
      </c>
      <c r="EK125" s="186">
        <v>5.29</v>
      </c>
      <c r="EL125" s="187">
        <f t="shared" si="651"/>
        <v>15653.11</v>
      </c>
      <c r="EM125" s="188"/>
      <c r="EN125" s="187">
        <f t="shared" si="606"/>
        <v>-27964.11</v>
      </c>
      <c r="EO125" s="184">
        <v>10384</v>
      </c>
      <c r="EP125" s="185">
        <f t="shared" si="652"/>
        <v>2675</v>
      </c>
      <c r="EQ125" s="186">
        <v>5.38</v>
      </c>
      <c r="ER125" s="187">
        <f t="shared" si="653"/>
        <v>14391.5</v>
      </c>
      <c r="ES125" s="188">
        <v>33000</v>
      </c>
      <c r="ET125" s="187">
        <f t="shared" si="607"/>
        <v>-9355.61</v>
      </c>
      <c r="EU125" s="184">
        <v>12396</v>
      </c>
      <c r="EV125" s="185">
        <f t="shared" si="654"/>
        <v>2012</v>
      </c>
      <c r="EW125" s="186">
        <v>5.38</v>
      </c>
      <c r="EX125" s="187">
        <f t="shared" si="655"/>
        <v>10824.56</v>
      </c>
      <c r="EY125" s="188"/>
      <c r="EZ125" s="187">
        <f t="shared" si="608"/>
        <v>-20180.169999999998</v>
      </c>
      <c r="FA125" s="184">
        <v>13703</v>
      </c>
      <c r="FB125" s="185">
        <f t="shared" si="656"/>
        <v>1307</v>
      </c>
      <c r="FC125" s="186">
        <v>5.38</v>
      </c>
      <c r="FD125" s="187">
        <f t="shared" si="657"/>
        <v>7031.66</v>
      </c>
      <c r="FE125" s="188"/>
      <c r="FF125" s="187">
        <f t="shared" si="609"/>
        <v>-27211.829999999998</v>
      </c>
      <c r="FG125" s="184">
        <v>14384</v>
      </c>
      <c r="FH125" s="185">
        <f t="shared" si="658"/>
        <v>681</v>
      </c>
      <c r="FI125" s="186">
        <v>5.38</v>
      </c>
      <c r="FJ125" s="187">
        <f t="shared" si="659"/>
        <v>3663.7799999999997</v>
      </c>
      <c r="FK125" s="188">
        <v>27500</v>
      </c>
      <c r="FL125" s="187">
        <f t="shared" si="610"/>
        <v>-3375.6099999999969</v>
      </c>
      <c r="FM125" s="184">
        <v>14836</v>
      </c>
      <c r="FN125" s="185">
        <f t="shared" si="660"/>
        <v>452</v>
      </c>
      <c r="FO125" s="186">
        <v>5.38</v>
      </c>
      <c r="FP125" s="187">
        <f t="shared" si="661"/>
        <v>2431.7599999999998</v>
      </c>
      <c r="FQ125" s="188"/>
      <c r="FR125" s="187">
        <f t="shared" si="611"/>
        <v>-5807.3699999999972</v>
      </c>
      <c r="FS125" s="184">
        <v>15063</v>
      </c>
      <c r="FT125" s="185">
        <f>FS125-FM125</f>
        <v>227</v>
      </c>
      <c r="FU125" s="186">
        <v>5.38</v>
      </c>
      <c r="FV125" s="187">
        <f t="shared" si="662"/>
        <v>1221.26</v>
      </c>
      <c r="FW125" s="188">
        <v>5000</v>
      </c>
      <c r="FX125" s="187">
        <f t="shared" si="663"/>
        <v>-2028.6299999999974</v>
      </c>
      <c r="FY125" s="184">
        <v>14980</v>
      </c>
      <c r="FZ125" s="185">
        <f t="shared" si="664"/>
        <v>-83</v>
      </c>
      <c r="GA125" s="186">
        <v>5.56</v>
      </c>
      <c r="GB125" s="187">
        <f t="shared" si="665"/>
        <v>-461.47999999999996</v>
      </c>
      <c r="GC125" s="188"/>
      <c r="GD125" s="187">
        <f t="shared" si="666"/>
        <v>-1567.1499999999974</v>
      </c>
      <c r="GE125" s="245" t="s">
        <v>177</v>
      </c>
      <c r="GF125" s="246"/>
      <c r="GG125" s="246"/>
      <c r="GH125" s="247"/>
      <c r="GI125" s="188">
        <v>3500</v>
      </c>
      <c r="GJ125" s="187">
        <f t="shared" si="667"/>
        <v>1932.8500000000026</v>
      </c>
      <c r="GK125" s="245" t="s">
        <v>177</v>
      </c>
      <c r="GL125" s="246"/>
      <c r="GM125" s="246"/>
      <c r="GN125" s="247"/>
      <c r="GO125" s="188">
        <v>-1932.85</v>
      </c>
      <c r="GP125" s="187">
        <f t="shared" si="668"/>
        <v>2.7284841053187847E-12</v>
      </c>
      <c r="GQ125" s="245" t="s">
        <v>177</v>
      </c>
      <c r="GR125" s="246"/>
      <c r="GS125" s="246"/>
      <c r="GT125" s="247"/>
      <c r="GU125" s="188"/>
      <c r="GV125" s="187">
        <f t="shared" si="669"/>
        <v>2.7284841053187847E-12</v>
      </c>
      <c r="GW125" s="107"/>
    </row>
    <row r="126" spans="1:205" ht="15.6" customHeight="1" x14ac:dyDescent="0.25">
      <c r="A126" s="204" t="s">
        <v>92</v>
      </c>
      <c r="B126" s="183">
        <v>98</v>
      </c>
      <c r="C126" s="190">
        <v>806.77</v>
      </c>
      <c r="D126" s="191">
        <v>6</v>
      </c>
      <c r="E126" s="191">
        <v>8</v>
      </c>
      <c r="F126" s="191">
        <v>8</v>
      </c>
      <c r="G126" s="191">
        <v>10</v>
      </c>
      <c r="H126" s="191">
        <v>10</v>
      </c>
      <c r="I126" s="191">
        <v>639</v>
      </c>
      <c r="J126" s="191">
        <v>639</v>
      </c>
      <c r="K126" s="191">
        <v>10</v>
      </c>
      <c r="L126" s="191">
        <v>10</v>
      </c>
      <c r="M126" s="191">
        <v>15</v>
      </c>
      <c r="N126" s="191">
        <v>17</v>
      </c>
      <c r="O126" s="191">
        <v>20</v>
      </c>
      <c r="P126" s="191">
        <v>21</v>
      </c>
      <c r="Q126" s="191">
        <v>22</v>
      </c>
      <c r="R126" s="191">
        <v>22</v>
      </c>
      <c r="S126" s="191">
        <v>22</v>
      </c>
      <c r="T126" s="191">
        <v>22</v>
      </c>
      <c r="U126" s="191">
        <v>22</v>
      </c>
      <c r="V126" s="191">
        <v>22</v>
      </c>
      <c r="W126" s="191">
        <v>22</v>
      </c>
      <c r="X126" s="191">
        <v>22</v>
      </c>
      <c r="Y126" s="191">
        <v>22</v>
      </c>
      <c r="Z126" s="183">
        <f t="shared" ref="Z126:Z131" si="670">Y126-X126</f>
        <v>0</v>
      </c>
      <c r="AA126" s="192">
        <v>4.8099999999999996</v>
      </c>
      <c r="AB126" s="193">
        <f t="shared" ref="AB126:AB131" si="671">Z126*AA126</f>
        <v>0</v>
      </c>
      <c r="AC126" s="193"/>
      <c r="AD126" s="190">
        <f>C126+AC126-AB126</f>
        <v>806.77</v>
      </c>
      <c r="AE126" s="194">
        <v>25</v>
      </c>
      <c r="AF126" s="195">
        <f t="shared" si="623"/>
        <v>3</v>
      </c>
      <c r="AG126" s="186">
        <v>4.8099999999999996</v>
      </c>
      <c r="AH126" s="187">
        <f t="shared" si="624"/>
        <v>14.43</v>
      </c>
      <c r="AI126" s="188"/>
      <c r="AJ126" s="187">
        <f t="shared" si="625"/>
        <v>792.34</v>
      </c>
      <c r="AK126" s="194">
        <v>32</v>
      </c>
      <c r="AL126" s="195">
        <f t="shared" si="626"/>
        <v>7</v>
      </c>
      <c r="AM126" s="186">
        <v>5.04</v>
      </c>
      <c r="AN126" s="187">
        <f t="shared" si="627"/>
        <v>35.28</v>
      </c>
      <c r="AO126" s="188"/>
      <c r="AP126" s="187">
        <f t="shared" si="628"/>
        <v>757.06000000000006</v>
      </c>
      <c r="AQ126" s="194">
        <v>35</v>
      </c>
      <c r="AR126" s="195">
        <f t="shared" si="629"/>
        <v>3</v>
      </c>
      <c r="AS126" s="186">
        <v>5.04</v>
      </c>
      <c r="AT126" s="187">
        <f t="shared" si="630"/>
        <v>15.120000000000001</v>
      </c>
      <c r="AU126" s="188"/>
      <c r="AV126" s="187">
        <f t="shared" si="631"/>
        <v>741.94</v>
      </c>
      <c r="AW126" s="194">
        <v>35</v>
      </c>
      <c r="AX126" s="195">
        <f t="shared" si="632"/>
        <v>0</v>
      </c>
      <c r="AY126" s="186">
        <v>5.04</v>
      </c>
      <c r="AZ126" s="187">
        <f t="shared" si="633"/>
        <v>0</v>
      </c>
      <c r="BA126" s="188"/>
      <c r="BB126" s="196">
        <f t="shared" si="634"/>
        <v>741.94</v>
      </c>
      <c r="BC126" s="184">
        <v>37</v>
      </c>
      <c r="BD126" s="185">
        <f t="shared" si="635"/>
        <v>2</v>
      </c>
      <c r="BE126" s="186">
        <v>5.04</v>
      </c>
      <c r="BF126" s="187">
        <f t="shared" si="636"/>
        <v>10.08</v>
      </c>
      <c r="BG126" s="188"/>
      <c r="BH126" s="196">
        <f t="shared" si="637"/>
        <v>731.86</v>
      </c>
      <c r="BI126" s="184">
        <v>37</v>
      </c>
      <c r="BJ126" s="185">
        <f t="shared" si="638"/>
        <v>0</v>
      </c>
      <c r="BK126" s="186">
        <v>5.04</v>
      </c>
      <c r="BL126" s="187">
        <f t="shared" si="639"/>
        <v>0</v>
      </c>
      <c r="BM126" s="188"/>
      <c r="BN126" s="187">
        <f t="shared" si="640"/>
        <v>731.86</v>
      </c>
      <c r="BO126" s="184">
        <v>37</v>
      </c>
      <c r="BP126" s="185">
        <f t="shared" si="641"/>
        <v>0</v>
      </c>
      <c r="BQ126" s="186">
        <v>5.04</v>
      </c>
      <c r="BR126" s="187">
        <f t="shared" si="642"/>
        <v>0</v>
      </c>
      <c r="BS126" s="188"/>
      <c r="BT126" s="187">
        <f t="shared" si="643"/>
        <v>731.86</v>
      </c>
      <c r="BU126" s="184">
        <v>37</v>
      </c>
      <c r="BV126" s="185">
        <f t="shared" si="644"/>
        <v>0</v>
      </c>
      <c r="BW126" s="186">
        <v>5.04</v>
      </c>
      <c r="BX126" s="187">
        <f t="shared" si="645"/>
        <v>0</v>
      </c>
      <c r="BY126" s="188"/>
      <c r="BZ126" s="187">
        <f t="shared" si="646"/>
        <v>731.86</v>
      </c>
      <c r="CA126" s="184">
        <v>37</v>
      </c>
      <c r="CB126" s="185">
        <f t="shared" si="647"/>
        <v>0</v>
      </c>
      <c r="CC126" s="186">
        <v>5.04</v>
      </c>
      <c r="CD126" s="187">
        <f t="shared" si="648"/>
        <v>0</v>
      </c>
      <c r="CE126" s="188"/>
      <c r="CF126" s="187">
        <f t="shared" si="649"/>
        <v>731.86</v>
      </c>
      <c r="CG126" s="184">
        <v>37</v>
      </c>
      <c r="CH126" s="185">
        <f>CG126-CA126</f>
        <v>0</v>
      </c>
      <c r="CI126" s="186">
        <v>5.04</v>
      </c>
      <c r="CJ126" s="187">
        <f>CI126*CH126</f>
        <v>0</v>
      </c>
      <c r="CK126" s="188"/>
      <c r="CL126" s="187">
        <f>CK126-CJ126+CF126</f>
        <v>731.86</v>
      </c>
      <c r="CM126" s="184">
        <v>37</v>
      </c>
      <c r="CN126" s="185">
        <f>CM126-CG126</f>
        <v>0</v>
      </c>
      <c r="CO126" s="186">
        <v>5.04</v>
      </c>
      <c r="CP126" s="187">
        <f>CO126*CN126</f>
        <v>0</v>
      </c>
      <c r="CQ126" s="188"/>
      <c r="CR126" s="187">
        <f>CQ126-CP126+CL126</f>
        <v>731.86</v>
      </c>
      <c r="CS126" s="184">
        <v>39</v>
      </c>
      <c r="CT126" s="185">
        <f>CS126-CM126</f>
        <v>2</v>
      </c>
      <c r="CU126" s="186">
        <v>5.04</v>
      </c>
      <c r="CV126" s="187">
        <f>CU126*CT126</f>
        <v>10.08</v>
      </c>
      <c r="CW126" s="188"/>
      <c r="CX126" s="187">
        <f>CW126-CV126+CR126</f>
        <v>721.78</v>
      </c>
      <c r="CY126" s="184">
        <v>45</v>
      </c>
      <c r="CZ126" s="185">
        <f>CY126-CS126</f>
        <v>6</v>
      </c>
      <c r="DA126" s="186">
        <v>5.04</v>
      </c>
      <c r="DB126" s="187">
        <f>DA126*CZ126</f>
        <v>30.240000000000002</v>
      </c>
      <c r="DC126" s="188"/>
      <c r="DD126" s="187">
        <f>DC126-DB126+CX126</f>
        <v>691.54</v>
      </c>
      <c r="DE126" s="184">
        <v>46</v>
      </c>
      <c r="DF126" s="185">
        <f>DE126-CY126</f>
        <v>1</v>
      </c>
      <c r="DG126" s="186">
        <v>5.29</v>
      </c>
      <c r="DH126" s="187">
        <f>DG126*DF126</f>
        <v>5.29</v>
      </c>
      <c r="DI126" s="188"/>
      <c r="DJ126" s="187">
        <f>DI126-DH126+DD126</f>
        <v>686.25</v>
      </c>
      <c r="DK126" s="184">
        <v>48</v>
      </c>
      <c r="DL126" s="185">
        <f>DK126-DE126</f>
        <v>2</v>
      </c>
      <c r="DM126" s="186">
        <v>5.29</v>
      </c>
      <c r="DN126" s="187">
        <f>DM126*DL126</f>
        <v>10.58</v>
      </c>
      <c r="DO126" s="188">
        <v>225</v>
      </c>
      <c r="DP126" s="187">
        <f>DO126-DN126+DJ126</f>
        <v>900.67</v>
      </c>
      <c r="DQ126" s="184">
        <v>49</v>
      </c>
      <c r="DR126" s="185">
        <f>DQ126-DK126</f>
        <v>1</v>
      </c>
      <c r="DS126" s="186">
        <v>5.29</v>
      </c>
      <c r="DT126" s="187">
        <f>DS126*DR126</f>
        <v>5.29</v>
      </c>
      <c r="DU126" s="188"/>
      <c r="DV126" s="187">
        <f>DU126-DT126+DP126</f>
        <v>895.38</v>
      </c>
      <c r="DW126" s="184">
        <v>49</v>
      </c>
      <c r="DX126" s="185">
        <f>DW126-DQ126</f>
        <v>0</v>
      </c>
      <c r="DY126" s="186">
        <v>5.29</v>
      </c>
      <c r="DZ126" s="187">
        <f>DY126*DX126</f>
        <v>0</v>
      </c>
      <c r="EA126" s="188"/>
      <c r="EB126" s="187">
        <f>EA126-DZ126+DV126</f>
        <v>895.38</v>
      </c>
      <c r="EC126" s="184">
        <v>49</v>
      </c>
      <c r="ED126" s="185">
        <f>EC126-DW126</f>
        <v>0</v>
      </c>
      <c r="EE126" s="186">
        <v>5.29</v>
      </c>
      <c r="EF126" s="187">
        <f>EE126*ED126</f>
        <v>0</v>
      </c>
      <c r="EG126" s="188"/>
      <c r="EH126" s="187">
        <f>EG126-EF126+EB126</f>
        <v>895.38</v>
      </c>
      <c r="EI126" s="184">
        <v>49</v>
      </c>
      <c r="EJ126" s="185">
        <f t="shared" si="650"/>
        <v>0</v>
      </c>
      <c r="EK126" s="186">
        <v>5.29</v>
      </c>
      <c r="EL126" s="187">
        <f t="shared" si="651"/>
        <v>0</v>
      </c>
      <c r="EM126" s="188"/>
      <c r="EN126" s="187">
        <f>EM126-EL126+EH126</f>
        <v>895.38</v>
      </c>
      <c r="EO126" s="184">
        <v>49</v>
      </c>
      <c r="EP126" s="185">
        <f t="shared" si="652"/>
        <v>0</v>
      </c>
      <c r="EQ126" s="186">
        <v>5.38</v>
      </c>
      <c r="ER126" s="187">
        <f t="shared" si="653"/>
        <v>0</v>
      </c>
      <c r="ES126" s="188"/>
      <c r="ET126" s="187">
        <f>ES126-ER126+EN126</f>
        <v>895.38</v>
      </c>
      <c r="EU126" s="184">
        <v>49</v>
      </c>
      <c r="EV126" s="185">
        <f t="shared" si="654"/>
        <v>0</v>
      </c>
      <c r="EW126" s="186">
        <v>5.38</v>
      </c>
      <c r="EX126" s="187">
        <f t="shared" si="655"/>
        <v>0</v>
      </c>
      <c r="EY126" s="188"/>
      <c r="EZ126" s="187">
        <f>EY126-EX126+ET126</f>
        <v>895.38</v>
      </c>
      <c r="FA126" s="184">
        <v>49</v>
      </c>
      <c r="FB126" s="185">
        <f t="shared" si="656"/>
        <v>0</v>
      </c>
      <c r="FC126" s="186">
        <v>5.38</v>
      </c>
      <c r="FD126" s="187">
        <f t="shared" si="657"/>
        <v>0</v>
      </c>
      <c r="FE126" s="188"/>
      <c r="FF126" s="187">
        <f>FE126-FD126+EZ126</f>
        <v>895.38</v>
      </c>
      <c r="FG126" s="184">
        <v>49</v>
      </c>
      <c r="FH126" s="185">
        <f t="shared" si="658"/>
        <v>0</v>
      </c>
      <c r="FI126" s="186">
        <v>5.38</v>
      </c>
      <c r="FJ126" s="187">
        <f t="shared" si="659"/>
        <v>0</v>
      </c>
      <c r="FK126" s="188"/>
      <c r="FL126" s="187">
        <f>FK126-FJ126+FF126</f>
        <v>895.38</v>
      </c>
      <c r="FM126" s="184">
        <v>54</v>
      </c>
      <c r="FN126" s="185">
        <f t="shared" si="660"/>
        <v>5</v>
      </c>
      <c r="FO126" s="186">
        <v>5.38</v>
      </c>
      <c r="FP126" s="187">
        <f t="shared" si="661"/>
        <v>26.9</v>
      </c>
      <c r="FQ126" s="188"/>
      <c r="FR126" s="187">
        <f>FQ126-FP126+FL126</f>
        <v>868.48</v>
      </c>
      <c r="FS126" s="184">
        <v>56</v>
      </c>
      <c r="FT126" s="185">
        <f>FS126-FM126</f>
        <v>2</v>
      </c>
      <c r="FU126" s="186">
        <v>5.38</v>
      </c>
      <c r="FV126" s="187">
        <f t="shared" si="662"/>
        <v>10.76</v>
      </c>
      <c r="FW126" s="188"/>
      <c r="FX126" s="187">
        <f t="shared" si="663"/>
        <v>857.72</v>
      </c>
      <c r="FY126" s="184">
        <v>56</v>
      </c>
      <c r="FZ126" s="185">
        <f t="shared" si="664"/>
        <v>0</v>
      </c>
      <c r="GA126" s="186">
        <v>5.56</v>
      </c>
      <c r="GB126" s="187">
        <f t="shared" si="665"/>
        <v>0</v>
      </c>
      <c r="GC126" s="188"/>
      <c r="GD126" s="187">
        <f t="shared" si="666"/>
        <v>857.72</v>
      </c>
      <c r="GE126" s="184">
        <v>56</v>
      </c>
      <c r="GF126" s="185">
        <f>GE126-FY126</f>
        <v>0</v>
      </c>
      <c r="GG126" s="186">
        <v>5.56</v>
      </c>
      <c r="GH126" s="187">
        <f>GG126*GF126</f>
        <v>0</v>
      </c>
      <c r="GI126" s="188"/>
      <c r="GJ126" s="187">
        <f t="shared" si="667"/>
        <v>857.72</v>
      </c>
      <c r="GK126" s="184">
        <v>59</v>
      </c>
      <c r="GL126" s="185">
        <f>GK126-GE126</f>
        <v>3</v>
      </c>
      <c r="GM126" s="186">
        <v>5.56</v>
      </c>
      <c r="GN126" s="187">
        <f>GM126*GL126</f>
        <v>16.68</v>
      </c>
      <c r="GO126" s="188"/>
      <c r="GP126" s="187">
        <f t="shared" si="668"/>
        <v>841.04000000000008</v>
      </c>
      <c r="GQ126" s="184">
        <v>56</v>
      </c>
      <c r="GR126" s="185">
        <f>GQ126-GK126</f>
        <v>-3</v>
      </c>
      <c r="GS126" s="186">
        <v>5.56</v>
      </c>
      <c r="GT126" s="187">
        <f>GS126*GR126</f>
        <v>-16.68</v>
      </c>
      <c r="GU126" s="188">
        <v>-857.72</v>
      </c>
      <c r="GV126" s="187">
        <f t="shared" si="669"/>
        <v>0</v>
      </c>
    </row>
    <row r="127" spans="1:205" ht="15.6" customHeight="1" x14ac:dyDescent="0.25">
      <c r="A127" s="204" t="s">
        <v>93</v>
      </c>
      <c r="B127" s="183">
        <v>99</v>
      </c>
      <c r="C127" s="190">
        <v>-1458.89</v>
      </c>
      <c r="D127" s="191"/>
      <c r="E127" s="191">
        <v>175</v>
      </c>
      <c r="F127" s="191">
        <v>373</v>
      </c>
      <c r="G127" s="191">
        <v>527</v>
      </c>
      <c r="H127" s="191">
        <v>582</v>
      </c>
      <c r="I127" s="191">
        <v>582</v>
      </c>
      <c r="J127" s="191">
        <v>582</v>
      </c>
      <c r="K127" s="191">
        <v>823</v>
      </c>
      <c r="L127" s="191">
        <v>920</v>
      </c>
      <c r="M127" s="191">
        <v>982</v>
      </c>
      <c r="N127" s="191">
        <v>1044</v>
      </c>
      <c r="O127" s="191">
        <v>1087</v>
      </c>
      <c r="P127" s="191">
        <v>1142</v>
      </c>
      <c r="Q127" s="191">
        <v>1183</v>
      </c>
      <c r="R127" s="191">
        <v>1234</v>
      </c>
      <c r="S127" s="191">
        <v>1272</v>
      </c>
      <c r="T127" s="191">
        <v>1276</v>
      </c>
      <c r="U127" s="191">
        <v>1312</v>
      </c>
      <c r="V127" s="191">
        <v>1379</v>
      </c>
      <c r="W127" s="191">
        <v>1466</v>
      </c>
      <c r="X127" s="191">
        <v>1517</v>
      </c>
      <c r="Y127" s="191">
        <v>1620</v>
      </c>
      <c r="Z127" s="183">
        <f t="shared" si="670"/>
        <v>103</v>
      </c>
      <c r="AA127" s="192">
        <v>4.8099999999999996</v>
      </c>
      <c r="AB127" s="193">
        <f t="shared" si="671"/>
        <v>495.42999999999995</v>
      </c>
      <c r="AC127" s="193"/>
      <c r="AD127" s="190">
        <v>-992.32</v>
      </c>
      <c r="AE127" s="194">
        <v>1806</v>
      </c>
      <c r="AF127" s="195">
        <f t="shared" si="623"/>
        <v>186</v>
      </c>
      <c r="AG127" s="186">
        <v>4.8099999999999996</v>
      </c>
      <c r="AH127" s="187">
        <f t="shared" si="624"/>
        <v>894.66</v>
      </c>
      <c r="AI127" s="188">
        <v>1924</v>
      </c>
      <c r="AJ127" s="187">
        <f t="shared" si="625"/>
        <v>37.020000000000095</v>
      </c>
      <c r="AK127" s="194">
        <v>1897</v>
      </c>
      <c r="AL127" s="195">
        <f t="shared" si="626"/>
        <v>91</v>
      </c>
      <c r="AM127" s="186">
        <v>5.04</v>
      </c>
      <c r="AN127" s="187">
        <f t="shared" si="627"/>
        <v>458.64</v>
      </c>
      <c r="AO127" s="188"/>
      <c r="AP127" s="187">
        <f t="shared" si="628"/>
        <v>-421.61999999999989</v>
      </c>
      <c r="AQ127" s="194">
        <v>2012</v>
      </c>
      <c r="AR127" s="195">
        <f t="shared" si="629"/>
        <v>115</v>
      </c>
      <c r="AS127" s="186">
        <v>5.04</v>
      </c>
      <c r="AT127" s="187">
        <f t="shared" si="630"/>
        <v>579.6</v>
      </c>
      <c r="AU127" s="188">
        <v>1512</v>
      </c>
      <c r="AV127" s="187">
        <f t="shared" si="631"/>
        <v>510.78000000000009</v>
      </c>
      <c r="AW127" s="194">
        <v>2100</v>
      </c>
      <c r="AX127" s="195">
        <f t="shared" si="632"/>
        <v>88</v>
      </c>
      <c r="AY127" s="186">
        <v>5.04</v>
      </c>
      <c r="AZ127" s="187">
        <f t="shared" si="633"/>
        <v>443.52</v>
      </c>
      <c r="BA127" s="188"/>
      <c r="BB127" s="196">
        <f t="shared" si="634"/>
        <v>67.260000000000105</v>
      </c>
      <c r="BC127" s="184">
        <v>2232</v>
      </c>
      <c r="BD127" s="185">
        <f t="shared" si="635"/>
        <v>132</v>
      </c>
      <c r="BE127" s="186">
        <v>5.04</v>
      </c>
      <c r="BF127" s="187">
        <f t="shared" si="636"/>
        <v>665.28</v>
      </c>
      <c r="BG127" s="188"/>
      <c r="BH127" s="196">
        <f t="shared" si="637"/>
        <v>-598.01999999999987</v>
      </c>
      <c r="BI127" s="184">
        <v>2330</v>
      </c>
      <c r="BJ127" s="185">
        <f t="shared" si="638"/>
        <v>98</v>
      </c>
      <c r="BK127" s="186">
        <v>5.04</v>
      </c>
      <c r="BL127" s="187">
        <f t="shared" si="639"/>
        <v>493.92</v>
      </c>
      <c r="BM127" s="188"/>
      <c r="BN127" s="187">
        <f t="shared" si="640"/>
        <v>-1091.9399999999998</v>
      </c>
      <c r="BO127" s="184">
        <v>2470</v>
      </c>
      <c r="BP127" s="185">
        <f t="shared" si="641"/>
        <v>140</v>
      </c>
      <c r="BQ127" s="186">
        <v>5.04</v>
      </c>
      <c r="BR127" s="187">
        <f t="shared" si="642"/>
        <v>705.6</v>
      </c>
      <c r="BS127" s="188"/>
      <c r="BT127" s="187">
        <f t="shared" si="643"/>
        <v>-1797.54</v>
      </c>
      <c r="BU127" s="184">
        <v>2490</v>
      </c>
      <c r="BV127" s="185">
        <f t="shared" si="644"/>
        <v>20</v>
      </c>
      <c r="BW127" s="186">
        <v>5.04</v>
      </c>
      <c r="BX127" s="187">
        <f t="shared" si="645"/>
        <v>100.8</v>
      </c>
      <c r="BY127" s="188"/>
      <c r="BZ127" s="187">
        <f t="shared" si="646"/>
        <v>-1898.34</v>
      </c>
      <c r="CA127" s="184">
        <v>2515</v>
      </c>
      <c r="CB127" s="185">
        <f t="shared" si="647"/>
        <v>25</v>
      </c>
      <c r="CC127" s="186">
        <v>5.04</v>
      </c>
      <c r="CD127" s="187">
        <f t="shared" si="648"/>
        <v>126</v>
      </c>
      <c r="CE127" s="188"/>
      <c r="CF127" s="187">
        <f t="shared" si="649"/>
        <v>-2024.34</v>
      </c>
      <c r="CG127" s="184">
        <v>2515</v>
      </c>
      <c r="CH127" s="185">
        <f>CG127-CA127</f>
        <v>0</v>
      </c>
      <c r="CI127" s="186">
        <v>5.04</v>
      </c>
      <c r="CJ127" s="187">
        <f>CI127*CH127</f>
        <v>0</v>
      </c>
      <c r="CK127" s="188"/>
      <c r="CL127" s="187">
        <f>CK127-CJ127+CF127</f>
        <v>-2024.34</v>
      </c>
      <c r="CM127" s="184">
        <v>2553</v>
      </c>
      <c r="CN127" s="185">
        <f>CM127-CG127</f>
        <v>38</v>
      </c>
      <c r="CO127" s="186">
        <v>5.04</v>
      </c>
      <c r="CP127" s="187">
        <f>CO127*CN127</f>
        <v>191.52</v>
      </c>
      <c r="CQ127" s="188"/>
      <c r="CR127" s="187">
        <f>CQ127-CP127+CL127</f>
        <v>-2215.86</v>
      </c>
      <c r="CS127" s="184">
        <v>2659</v>
      </c>
      <c r="CT127" s="185">
        <f>CS127-CM127</f>
        <v>106</v>
      </c>
      <c r="CU127" s="186">
        <v>5.04</v>
      </c>
      <c r="CV127" s="187">
        <f>CU127*CT127</f>
        <v>534.24</v>
      </c>
      <c r="CW127" s="188">
        <v>4536</v>
      </c>
      <c r="CX127" s="187">
        <f>CW127-CV127+CR127</f>
        <v>1785.9</v>
      </c>
      <c r="CY127" s="184">
        <v>2792</v>
      </c>
      <c r="CZ127" s="185">
        <f>CY127-CS127</f>
        <v>133</v>
      </c>
      <c r="DA127" s="186">
        <v>5.04</v>
      </c>
      <c r="DB127" s="187">
        <f>DA127*CZ127</f>
        <v>670.32</v>
      </c>
      <c r="DC127" s="188"/>
      <c r="DD127" s="187">
        <f>DC127-DB127+CX127</f>
        <v>1115.58</v>
      </c>
      <c r="DE127" s="184">
        <v>2905</v>
      </c>
      <c r="DF127" s="185">
        <f>DE127-CY127</f>
        <v>113</v>
      </c>
      <c r="DG127" s="186">
        <v>5.29</v>
      </c>
      <c r="DH127" s="187">
        <f>DG127*DF127</f>
        <v>597.77</v>
      </c>
      <c r="DI127" s="188">
        <v>175</v>
      </c>
      <c r="DJ127" s="187">
        <f>DI127-DH127+DD127</f>
        <v>692.81</v>
      </c>
      <c r="DK127" s="184">
        <v>3027</v>
      </c>
      <c r="DL127" s="185">
        <f>DK127-DE127</f>
        <v>122</v>
      </c>
      <c r="DM127" s="186">
        <v>5.29</v>
      </c>
      <c r="DN127" s="187">
        <f>DM127*DL127</f>
        <v>645.38</v>
      </c>
      <c r="DO127" s="188"/>
      <c r="DP127" s="187">
        <f>DO127-DN127+DJ127</f>
        <v>47.42999999999995</v>
      </c>
      <c r="DQ127" s="184">
        <v>3105</v>
      </c>
      <c r="DR127" s="185">
        <f>DQ127-DK127</f>
        <v>78</v>
      </c>
      <c r="DS127" s="186">
        <v>5.29</v>
      </c>
      <c r="DT127" s="187">
        <f>DS127*DR127</f>
        <v>412.62</v>
      </c>
      <c r="DU127" s="188"/>
      <c r="DV127" s="187">
        <f>DU127-DT127+DP127</f>
        <v>-365.19000000000005</v>
      </c>
      <c r="DW127" s="184">
        <v>3160</v>
      </c>
      <c r="DX127" s="185">
        <f>DW127-DQ127</f>
        <v>55</v>
      </c>
      <c r="DY127" s="186">
        <v>5.29</v>
      </c>
      <c r="DZ127" s="187">
        <f>DY127*DX127</f>
        <v>290.95</v>
      </c>
      <c r="EA127" s="188"/>
      <c r="EB127" s="187">
        <f>EA127-DZ127+DV127</f>
        <v>-656.1400000000001</v>
      </c>
      <c r="EC127" s="184">
        <v>3185</v>
      </c>
      <c r="ED127" s="185">
        <f>EC127-DW127</f>
        <v>25</v>
      </c>
      <c r="EE127" s="186">
        <v>5.29</v>
      </c>
      <c r="EF127" s="187">
        <f>EE127*ED127</f>
        <v>132.25</v>
      </c>
      <c r="EG127" s="188"/>
      <c r="EH127" s="187">
        <f>EG127-EF127+EB127</f>
        <v>-788.3900000000001</v>
      </c>
      <c r="EI127" s="184">
        <v>3248</v>
      </c>
      <c r="EJ127" s="185">
        <f t="shared" si="650"/>
        <v>63</v>
      </c>
      <c r="EK127" s="186">
        <v>5.29</v>
      </c>
      <c r="EL127" s="187">
        <f t="shared" si="651"/>
        <v>333.27</v>
      </c>
      <c r="EM127" s="188"/>
      <c r="EN127" s="187">
        <f>EM127-EL127+EH127</f>
        <v>-1121.6600000000001</v>
      </c>
      <c r="EO127" s="184">
        <v>3281</v>
      </c>
      <c r="EP127" s="185">
        <f t="shared" si="652"/>
        <v>33</v>
      </c>
      <c r="EQ127" s="186">
        <v>5.38</v>
      </c>
      <c r="ER127" s="187">
        <f t="shared" si="653"/>
        <v>177.54</v>
      </c>
      <c r="ES127" s="188"/>
      <c r="ET127" s="187">
        <f>ES127-ER127+EN127</f>
        <v>-1299.2</v>
      </c>
      <c r="EU127" s="184">
        <v>3297</v>
      </c>
      <c r="EV127" s="185">
        <f t="shared" si="654"/>
        <v>16</v>
      </c>
      <c r="EW127" s="186">
        <v>5.38</v>
      </c>
      <c r="EX127" s="187">
        <f t="shared" si="655"/>
        <v>86.08</v>
      </c>
      <c r="EY127" s="188">
        <v>1675.8</v>
      </c>
      <c r="EZ127" s="187">
        <f>EY127-EX127+ET127</f>
        <v>290.52</v>
      </c>
      <c r="FA127" s="184">
        <v>3317</v>
      </c>
      <c r="FB127" s="185">
        <f t="shared" si="656"/>
        <v>20</v>
      </c>
      <c r="FC127" s="186">
        <v>5.38</v>
      </c>
      <c r="FD127" s="187">
        <f t="shared" si="657"/>
        <v>107.6</v>
      </c>
      <c r="FE127" s="188"/>
      <c r="FF127" s="187">
        <f>FE127-FD127+EZ127</f>
        <v>182.92</v>
      </c>
      <c r="FG127" s="184">
        <v>3374</v>
      </c>
      <c r="FH127" s="185">
        <f t="shared" si="658"/>
        <v>57</v>
      </c>
      <c r="FI127" s="186">
        <v>5.38</v>
      </c>
      <c r="FJ127" s="187">
        <f t="shared" si="659"/>
        <v>306.65999999999997</v>
      </c>
      <c r="FK127" s="188"/>
      <c r="FL127" s="187">
        <f>FK127-FJ127+FF127</f>
        <v>-123.73999999999998</v>
      </c>
      <c r="FM127" s="184">
        <v>3543</v>
      </c>
      <c r="FN127" s="185">
        <f t="shared" si="660"/>
        <v>169</v>
      </c>
      <c r="FO127" s="186">
        <v>5.38</v>
      </c>
      <c r="FP127" s="187">
        <f t="shared" si="661"/>
        <v>909.22</v>
      </c>
      <c r="FQ127" s="188"/>
      <c r="FR127" s="187">
        <f>FQ127-FP127+FL127</f>
        <v>-1032.96</v>
      </c>
      <c r="FS127" s="184">
        <v>3682</v>
      </c>
      <c r="FT127" s="185">
        <f>FS127-FM127</f>
        <v>139</v>
      </c>
      <c r="FU127" s="186">
        <v>5.38</v>
      </c>
      <c r="FV127" s="187">
        <f t="shared" si="662"/>
        <v>747.81999999999994</v>
      </c>
      <c r="FW127" s="188">
        <v>1936.8</v>
      </c>
      <c r="FX127" s="187">
        <f t="shared" si="663"/>
        <v>156.01999999999998</v>
      </c>
      <c r="FY127" s="184">
        <v>11</v>
      </c>
      <c r="FZ127" s="185">
        <v>116</v>
      </c>
      <c r="GA127" s="186">
        <v>5.56</v>
      </c>
      <c r="GB127" s="187">
        <f t="shared" si="665"/>
        <v>644.95999999999992</v>
      </c>
      <c r="GC127" s="188"/>
      <c r="GD127" s="187">
        <f t="shared" si="666"/>
        <v>-488.93999999999994</v>
      </c>
      <c r="GE127" s="184">
        <v>122</v>
      </c>
      <c r="GF127" s="185">
        <f>GE127-FY127</f>
        <v>111</v>
      </c>
      <c r="GG127" s="186">
        <v>5.56</v>
      </c>
      <c r="GH127" s="187">
        <f>GG127*GF127</f>
        <v>617.16</v>
      </c>
      <c r="GI127" s="188"/>
      <c r="GJ127" s="187">
        <f t="shared" si="667"/>
        <v>-1106.0999999999999</v>
      </c>
      <c r="GK127" s="184">
        <v>221</v>
      </c>
      <c r="GL127" s="185">
        <f>GK127-GE127</f>
        <v>99</v>
      </c>
      <c r="GM127" s="186">
        <v>5.56</v>
      </c>
      <c r="GN127" s="187">
        <f>GM127*GL127</f>
        <v>550.43999999999994</v>
      </c>
      <c r="GO127" s="188">
        <v>1662.1</v>
      </c>
      <c r="GP127" s="187">
        <f t="shared" si="668"/>
        <v>5.5599999999999454</v>
      </c>
      <c r="GQ127" s="184">
        <v>27</v>
      </c>
      <c r="GR127" s="185">
        <f>GQ127-GK127</f>
        <v>-194</v>
      </c>
      <c r="GS127" s="186">
        <v>5.56</v>
      </c>
      <c r="GT127" s="187">
        <f>GS127*GR127</f>
        <v>-1078.6399999999999</v>
      </c>
      <c r="GU127" s="188">
        <v>-1084.2</v>
      </c>
      <c r="GV127" s="187">
        <f t="shared" si="669"/>
        <v>-2.2737367544323206E-13</v>
      </c>
    </row>
    <row r="128" spans="1:205" ht="15.6" customHeight="1" x14ac:dyDescent="0.25">
      <c r="A128" s="204" t="s">
        <v>94</v>
      </c>
      <c r="B128" s="183">
        <v>100</v>
      </c>
      <c r="C128" s="190">
        <f>-253.03-3719</f>
        <v>-3972.03</v>
      </c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>
        <v>1613</v>
      </c>
      <c r="O128" s="191">
        <v>1633</v>
      </c>
      <c r="P128" s="191">
        <v>1663</v>
      </c>
      <c r="Q128" s="191">
        <v>1756</v>
      </c>
      <c r="R128" s="191">
        <v>2076</v>
      </c>
      <c r="S128" s="191">
        <v>2232</v>
      </c>
      <c r="T128" s="191">
        <v>2291</v>
      </c>
      <c r="U128" s="191">
        <v>2313</v>
      </c>
      <c r="V128" s="191">
        <v>2529</v>
      </c>
      <c r="W128" s="191">
        <v>2613</v>
      </c>
      <c r="X128" s="191">
        <v>2972</v>
      </c>
      <c r="Y128" s="191">
        <v>3395</v>
      </c>
      <c r="Z128" s="183">
        <f t="shared" si="670"/>
        <v>423</v>
      </c>
      <c r="AA128" s="192">
        <v>4.8099999999999996</v>
      </c>
      <c r="AB128" s="193">
        <f t="shared" si="671"/>
        <v>2034.6299999999999</v>
      </c>
      <c r="AC128" s="193"/>
      <c r="AD128" s="190">
        <f>C128+AC128-AB128</f>
        <v>-6006.66</v>
      </c>
      <c r="AE128" s="194">
        <v>3728</v>
      </c>
      <c r="AF128" s="195">
        <f t="shared" si="623"/>
        <v>333</v>
      </c>
      <c r="AG128" s="186">
        <v>4.8099999999999996</v>
      </c>
      <c r="AH128" s="187">
        <f t="shared" si="624"/>
        <v>1601.7299999999998</v>
      </c>
      <c r="AI128" s="188">
        <v>4000</v>
      </c>
      <c r="AJ128" s="187">
        <f t="shared" si="625"/>
        <v>-3608.3899999999994</v>
      </c>
      <c r="AK128" s="194">
        <v>3932</v>
      </c>
      <c r="AL128" s="195">
        <f t="shared" si="626"/>
        <v>204</v>
      </c>
      <c r="AM128" s="186">
        <v>5.04</v>
      </c>
      <c r="AN128" s="187">
        <f t="shared" si="627"/>
        <v>1028.1600000000001</v>
      </c>
      <c r="AO128" s="188"/>
      <c r="AP128" s="187">
        <f t="shared" si="628"/>
        <v>-4636.5499999999993</v>
      </c>
      <c r="AQ128" s="194">
        <v>4153</v>
      </c>
      <c r="AR128" s="195">
        <f t="shared" si="629"/>
        <v>221</v>
      </c>
      <c r="AS128" s="186">
        <v>5.04</v>
      </c>
      <c r="AT128" s="187">
        <f t="shared" si="630"/>
        <v>1113.8399999999999</v>
      </c>
      <c r="AU128" s="188"/>
      <c r="AV128" s="187">
        <f t="shared" si="631"/>
        <v>-5750.3899999999994</v>
      </c>
      <c r="AW128" s="194">
        <v>4346</v>
      </c>
      <c r="AX128" s="195">
        <f t="shared" si="632"/>
        <v>193</v>
      </c>
      <c r="AY128" s="186">
        <v>5.04</v>
      </c>
      <c r="AZ128" s="187">
        <f t="shared" ref="AZ128" si="672">AY128*AX128</f>
        <v>972.72</v>
      </c>
      <c r="BA128" s="188"/>
      <c r="BB128" s="196">
        <f t="shared" si="634"/>
        <v>-6723.11</v>
      </c>
      <c r="BC128" s="184">
        <v>4653</v>
      </c>
      <c r="BD128" s="185">
        <f t="shared" si="635"/>
        <v>307</v>
      </c>
      <c r="BE128" s="186">
        <v>5.04</v>
      </c>
      <c r="BF128" s="187">
        <f t="shared" ref="BF128" si="673">BE128*BD128</f>
        <v>1547.28</v>
      </c>
      <c r="BG128" s="188">
        <v>10000</v>
      </c>
      <c r="BH128" s="196">
        <f t="shared" si="637"/>
        <v>1729.6099999999997</v>
      </c>
      <c r="BI128" s="184">
        <v>4995</v>
      </c>
      <c r="BJ128" s="185">
        <f t="shared" si="638"/>
        <v>342</v>
      </c>
      <c r="BK128" s="186">
        <v>5.04</v>
      </c>
      <c r="BL128" s="187">
        <f t="shared" ref="BL128" si="674">BK128*BJ128</f>
        <v>1723.68</v>
      </c>
      <c r="BM128" s="188"/>
      <c r="BN128" s="187">
        <f t="shared" si="640"/>
        <v>5.9299999999996089</v>
      </c>
      <c r="BO128" s="184">
        <v>5375</v>
      </c>
      <c r="BP128" s="185">
        <f t="shared" si="641"/>
        <v>380</v>
      </c>
      <c r="BQ128" s="186">
        <v>5.04</v>
      </c>
      <c r="BR128" s="187">
        <f t="shared" ref="BR128" si="675">BQ128*BP128</f>
        <v>1915.2</v>
      </c>
      <c r="BS128" s="188"/>
      <c r="BT128" s="187">
        <f t="shared" si="643"/>
        <v>-1909.2700000000004</v>
      </c>
      <c r="BU128" s="184">
        <v>5499</v>
      </c>
      <c r="BV128" s="185">
        <f t="shared" si="644"/>
        <v>124</v>
      </c>
      <c r="BW128" s="186">
        <v>5.04</v>
      </c>
      <c r="BX128" s="187">
        <f t="shared" ref="BX128" si="676">BW128*BV128</f>
        <v>624.96</v>
      </c>
      <c r="BY128" s="188"/>
      <c r="BZ128" s="187">
        <f t="shared" si="646"/>
        <v>-2534.2300000000005</v>
      </c>
      <c r="CA128" s="184">
        <v>5582</v>
      </c>
      <c r="CB128" s="185">
        <f t="shared" si="647"/>
        <v>83</v>
      </c>
      <c r="CC128" s="186">
        <v>5.04</v>
      </c>
      <c r="CD128" s="187">
        <f t="shared" ref="CD128" si="677">CC128*CB128</f>
        <v>418.32</v>
      </c>
      <c r="CE128" s="188"/>
      <c r="CF128" s="187">
        <f t="shared" si="649"/>
        <v>-2952.5500000000006</v>
      </c>
      <c r="CG128" s="184">
        <v>5603</v>
      </c>
      <c r="CH128" s="185">
        <f>CG128-CA128</f>
        <v>21</v>
      </c>
      <c r="CI128" s="186">
        <v>5.04</v>
      </c>
      <c r="CJ128" s="187">
        <f t="shared" ref="CJ128" si="678">CI128*CH128</f>
        <v>105.84</v>
      </c>
      <c r="CK128" s="188"/>
      <c r="CL128" s="187">
        <f>CK128-CJ128+CF128</f>
        <v>-3058.3900000000008</v>
      </c>
      <c r="CM128" s="184">
        <v>5664</v>
      </c>
      <c r="CN128" s="185">
        <f>CM128-CG128</f>
        <v>61</v>
      </c>
      <c r="CO128" s="186">
        <v>5.04</v>
      </c>
      <c r="CP128" s="187">
        <f t="shared" ref="CP128" si="679">CO128*CN128</f>
        <v>307.44</v>
      </c>
      <c r="CQ128" s="188"/>
      <c r="CR128" s="187">
        <f>CQ128-CP128+CL128</f>
        <v>-3365.8300000000008</v>
      </c>
      <c r="CS128" s="184">
        <v>5860</v>
      </c>
      <c r="CT128" s="185">
        <f>CS128-CM128</f>
        <v>196</v>
      </c>
      <c r="CU128" s="186">
        <v>5.04</v>
      </c>
      <c r="CV128" s="187">
        <f>CU128*CT128</f>
        <v>987.84</v>
      </c>
      <c r="CW128" s="188"/>
      <c r="CX128" s="187">
        <f>CW128-CV128+CR128</f>
        <v>-4353.670000000001</v>
      </c>
      <c r="CY128" s="184">
        <v>6086</v>
      </c>
      <c r="CZ128" s="185">
        <f>CY128-CS128</f>
        <v>226</v>
      </c>
      <c r="DA128" s="186">
        <v>5.04</v>
      </c>
      <c r="DB128" s="187">
        <f>DA128*CZ128</f>
        <v>1139.04</v>
      </c>
      <c r="DC128" s="188"/>
      <c r="DD128" s="187">
        <f>DC128-DB128+CX128</f>
        <v>-5492.7100000000009</v>
      </c>
      <c r="DE128" s="184">
        <v>6214</v>
      </c>
      <c r="DF128" s="185">
        <f>DE128-CY128</f>
        <v>128</v>
      </c>
      <c r="DG128" s="186">
        <v>5.29</v>
      </c>
      <c r="DH128" s="187">
        <f>DG128*DF128</f>
        <v>677.12</v>
      </c>
      <c r="DI128" s="188"/>
      <c r="DJ128" s="187">
        <f>DI128-DH128+DD128</f>
        <v>-6169.8300000000008</v>
      </c>
      <c r="DK128" s="184">
        <v>6387</v>
      </c>
      <c r="DL128" s="185">
        <f>DK128-DE128</f>
        <v>173</v>
      </c>
      <c r="DM128" s="186">
        <v>5.29</v>
      </c>
      <c r="DN128" s="187">
        <f>DM128*DL128</f>
        <v>915.17</v>
      </c>
      <c r="DO128" s="188"/>
      <c r="DP128" s="187">
        <f>DO128-DN128+DJ128</f>
        <v>-7085.0000000000009</v>
      </c>
      <c r="DQ128" s="184">
        <v>6607</v>
      </c>
      <c r="DR128" s="185">
        <f>DQ128-DK128</f>
        <v>220</v>
      </c>
      <c r="DS128" s="186">
        <v>5.29</v>
      </c>
      <c r="DT128" s="187">
        <f>DS128*DR128</f>
        <v>1163.8</v>
      </c>
      <c r="DU128" s="188"/>
      <c r="DV128" s="187">
        <f>DU128-DT128+DP128</f>
        <v>-8248.8000000000011</v>
      </c>
      <c r="DW128" s="184">
        <v>6970</v>
      </c>
      <c r="DX128" s="185">
        <f>DW128-DQ128</f>
        <v>363</v>
      </c>
      <c r="DY128" s="186">
        <v>5.29</v>
      </c>
      <c r="DZ128" s="187">
        <f>DY128*DX128</f>
        <v>1920.27</v>
      </c>
      <c r="EA128" s="188">
        <v>8500</v>
      </c>
      <c r="EB128" s="187">
        <f>EA128-DZ128+DV128</f>
        <v>-1669.0700000000015</v>
      </c>
      <c r="EC128" s="184">
        <v>7431</v>
      </c>
      <c r="ED128" s="185">
        <f>EC128-DW128</f>
        <v>461</v>
      </c>
      <c r="EE128" s="186">
        <v>5.29</v>
      </c>
      <c r="EF128" s="187">
        <f>EE128*ED128</f>
        <v>2438.69</v>
      </c>
      <c r="EG128" s="188"/>
      <c r="EH128" s="187">
        <f>EG128-EF128+EB128</f>
        <v>-4107.760000000002</v>
      </c>
      <c r="EI128" s="184">
        <v>7774</v>
      </c>
      <c r="EJ128" s="185">
        <f t="shared" si="650"/>
        <v>343</v>
      </c>
      <c r="EK128" s="186">
        <v>5.29</v>
      </c>
      <c r="EL128" s="187">
        <f t="shared" si="651"/>
        <v>1814.47</v>
      </c>
      <c r="EM128" s="188">
        <v>5000</v>
      </c>
      <c r="EN128" s="187">
        <f>EM128-EL128+EH128</f>
        <v>-922.23000000000229</v>
      </c>
      <c r="EO128" s="184">
        <v>7829</v>
      </c>
      <c r="EP128" s="185">
        <f t="shared" si="652"/>
        <v>55</v>
      </c>
      <c r="EQ128" s="186">
        <v>5.38</v>
      </c>
      <c r="ER128" s="187">
        <f t="shared" si="653"/>
        <v>295.89999999999998</v>
      </c>
      <c r="ES128" s="188">
        <v>2000</v>
      </c>
      <c r="ET128" s="187">
        <f>ES128-ER128+EN128</f>
        <v>781.86999999999762</v>
      </c>
      <c r="EU128" s="184">
        <v>13</v>
      </c>
      <c r="EV128" s="185">
        <v>44</v>
      </c>
      <c r="EW128" s="186">
        <v>5.38</v>
      </c>
      <c r="EX128" s="187">
        <f t="shared" si="655"/>
        <v>236.72</v>
      </c>
      <c r="EY128" s="188"/>
      <c r="EZ128" s="187">
        <f>EY128-EX128+ET128</f>
        <v>545.14999999999759</v>
      </c>
      <c r="FA128" s="184">
        <v>29</v>
      </c>
      <c r="FB128" s="185">
        <f t="shared" si="656"/>
        <v>16</v>
      </c>
      <c r="FC128" s="186">
        <v>5.38</v>
      </c>
      <c r="FD128" s="187">
        <f t="shared" si="657"/>
        <v>86.08</v>
      </c>
      <c r="FE128" s="188"/>
      <c r="FF128" s="187">
        <f>FE128-FD128+EZ128</f>
        <v>459.06999999999761</v>
      </c>
      <c r="FG128" s="184">
        <v>312</v>
      </c>
      <c r="FH128" s="185">
        <f t="shared" si="658"/>
        <v>283</v>
      </c>
      <c r="FI128" s="186">
        <v>5.38</v>
      </c>
      <c r="FJ128" s="187">
        <f t="shared" si="659"/>
        <v>1522.54</v>
      </c>
      <c r="FK128" s="188"/>
      <c r="FL128" s="187">
        <f>FK128-FJ128+FF128</f>
        <v>-1063.4700000000023</v>
      </c>
      <c r="FM128" s="184">
        <v>469</v>
      </c>
      <c r="FN128" s="185">
        <f t="shared" si="660"/>
        <v>157</v>
      </c>
      <c r="FO128" s="186">
        <v>5.38</v>
      </c>
      <c r="FP128" s="187">
        <f t="shared" si="661"/>
        <v>844.66</v>
      </c>
      <c r="FQ128" s="188"/>
      <c r="FR128" s="187">
        <f>FQ128-FP128+FL128</f>
        <v>-1908.1300000000024</v>
      </c>
      <c r="FS128" s="184">
        <v>631</v>
      </c>
      <c r="FT128" s="185">
        <f>FS128-FM128</f>
        <v>162</v>
      </c>
      <c r="FU128" s="186">
        <v>5.38</v>
      </c>
      <c r="FV128" s="187">
        <f t="shared" si="662"/>
        <v>871.56</v>
      </c>
      <c r="FW128" s="188"/>
      <c r="FX128" s="187">
        <f t="shared" si="663"/>
        <v>-2779.6900000000023</v>
      </c>
      <c r="FY128" s="184">
        <v>807</v>
      </c>
      <c r="FZ128" s="185">
        <f>FY128-FS128</f>
        <v>176</v>
      </c>
      <c r="GA128" s="186">
        <v>5.56</v>
      </c>
      <c r="GB128" s="187">
        <f t="shared" si="665"/>
        <v>978.56</v>
      </c>
      <c r="GC128" s="188">
        <v>5000</v>
      </c>
      <c r="GD128" s="187">
        <f t="shared" si="666"/>
        <v>1241.7499999999977</v>
      </c>
      <c r="GE128" s="184">
        <v>1100</v>
      </c>
      <c r="GF128" s="185">
        <f>GE128-FY128</f>
        <v>293</v>
      </c>
      <c r="GG128" s="186">
        <v>5.56</v>
      </c>
      <c r="GH128" s="187">
        <f>GG128*GF128</f>
        <v>1629.08</v>
      </c>
      <c r="GI128" s="188"/>
      <c r="GJ128" s="187">
        <f t="shared" si="667"/>
        <v>-387.3300000000022</v>
      </c>
      <c r="GK128" s="184">
        <v>1604</v>
      </c>
      <c r="GL128" s="185">
        <f>GK128-GE128</f>
        <v>504</v>
      </c>
      <c r="GM128" s="186">
        <v>5.56</v>
      </c>
      <c r="GN128" s="187">
        <f>GM128*GL128</f>
        <v>2802.24</v>
      </c>
      <c r="GO128" s="188"/>
      <c r="GP128" s="187">
        <f t="shared" si="668"/>
        <v>-3189.570000000002</v>
      </c>
      <c r="GQ128" s="184">
        <v>839</v>
      </c>
      <c r="GR128" s="185">
        <f>GQ128-GK128</f>
        <v>-765</v>
      </c>
      <c r="GS128" s="186">
        <v>5.56</v>
      </c>
      <c r="GT128" s="187">
        <f>GS128*GR128</f>
        <v>-4253.3999999999996</v>
      </c>
      <c r="GU128" s="188">
        <f>5000-6063.83</f>
        <v>-1063.83</v>
      </c>
      <c r="GV128" s="187">
        <f t="shared" si="669"/>
        <v>0</v>
      </c>
    </row>
    <row r="129" spans="1:204" ht="15.75" customHeight="1" x14ac:dyDescent="0.25">
      <c r="A129" s="204" t="s">
        <v>95</v>
      </c>
      <c r="B129" s="183">
        <v>105</v>
      </c>
      <c r="C129" s="17">
        <v>-626.89</v>
      </c>
      <c r="D129" s="71"/>
      <c r="E129" s="71">
        <v>3</v>
      </c>
      <c r="F129" s="71">
        <v>4</v>
      </c>
      <c r="G129" s="71">
        <v>5</v>
      </c>
      <c r="H129" s="71">
        <v>5</v>
      </c>
      <c r="I129" s="71">
        <v>5</v>
      </c>
      <c r="J129" s="71">
        <v>5</v>
      </c>
      <c r="K129" s="71">
        <v>7</v>
      </c>
      <c r="L129" s="71">
        <v>10</v>
      </c>
      <c r="M129" s="71">
        <v>23</v>
      </c>
      <c r="N129" s="71">
        <v>52</v>
      </c>
      <c r="O129" s="71">
        <v>77</v>
      </c>
      <c r="P129" s="71">
        <v>95</v>
      </c>
      <c r="Q129" s="71">
        <v>126</v>
      </c>
      <c r="R129" s="71">
        <v>203</v>
      </c>
      <c r="S129" s="71">
        <v>267</v>
      </c>
      <c r="T129" s="71">
        <v>321</v>
      </c>
      <c r="U129" s="71">
        <v>435</v>
      </c>
      <c r="V129" s="71">
        <v>521</v>
      </c>
      <c r="W129" s="71">
        <v>612</v>
      </c>
      <c r="X129" s="71">
        <v>653</v>
      </c>
      <c r="Y129" s="71">
        <v>735</v>
      </c>
      <c r="Z129" s="63">
        <f t="shared" si="670"/>
        <v>82</v>
      </c>
      <c r="AA129" s="64">
        <v>4.8099999999999996</v>
      </c>
      <c r="AB129" s="65">
        <f t="shared" si="671"/>
        <v>394.41999999999996</v>
      </c>
      <c r="AC129" s="65"/>
      <c r="AD129" s="17">
        <f>C129+AC129-AB129</f>
        <v>-1021.31</v>
      </c>
      <c r="AE129" s="66">
        <v>780</v>
      </c>
      <c r="AF129" s="67">
        <f t="shared" si="421"/>
        <v>45</v>
      </c>
      <c r="AG129" s="68">
        <v>4.8099999999999996</v>
      </c>
      <c r="AH129" s="57">
        <f t="shared" si="422"/>
        <v>216.45</v>
      </c>
      <c r="AI129" s="69"/>
      <c r="AJ129" s="57">
        <f t="shared" si="423"/>
        <v>-1237.76</v>
      </c>
      <c r="AK129" s="66">
        <v>917</v>
      </c>
      <c r="AL129" s="67">
        <f t="shared" si="424"/>
        <v>137</v>
      </c>
      <c r="AM129" s="68">
        <v>5.04</v>
      </c>
      <c r="AN129" s="57">
        <f t="shared" si="425"/>
        <v>690.48</v>
      </c>
      <c r="AO129" s="69">
        <v>1500</v>
      </c>
      <c r="AP129" s="57">
        <f t="shared" si="426"/>
        <v>-428.24</v>
      </c>
      <c r="AQ129" s="66">
        <v>1039.8900000000001</v>
      </c>
      <c r="AR129" s="67">
        <f t="shared" si="427"/>
        <v>122.8900000000001</v>
      </c>
      <c r="AS129" s="68">
        <v>5.04</v>
      </c>
      <c r="AT129" s="57">
        <f t="shared" si="428"/>
        <v>619.36560000000054</v>
      </c>
      <c r="AU129" s="69"/>
      <c r="AV129" s="57">
        <f t="shared" si="429"/>
        <v>-1047.6056000000005</v>
      </c>
      <c r="AW129" s="66">
        <v>1133</v>
      </c>
      <c r="AX129" s="67">
        <f t="shared" si="430"/>
        <v>93.1099999999999</v>
      </c>
      <c r="AY129" s="68">
        <v>5.04</v>
      </c>
      <c r="AZ129" s="57">
        <f t="shared" si="431"/>
        <v>469.2743999999995</v>
      </c>
      <c r="BA129" s="69"/>
      <c r="BB129" s="119">
        <f t="shared" si="432"/>
        <v>-1516.88</v>
      </c>
      <c r="BC129" s="129">
        <v>1225</v>
      </c>
      <c r="BD129" s="125">
        <f t="shared" si="433"/>
        <v>92</v>
      </c>
      <c r="BE129" s="68">
        <v>5.04</v>
      </c>
      <c r="BF129" s="57">
        <f t="shared" si="434"/>
        <v>463.68</v>
      </c>
      <c r="BG129" s="69">
        <v>1600</v>
      </c>
      <c r="BH129" s="119">
        <f t="shared" si="570"/>
        <v>-380.56000000000017</v>
      </c>
      <c r="BI129" s="129">
        <v>1336</v>
      </c>
      <c r="BJ129" s="125">
        <f t="shared" si="436"/>
        <v>111</v>
      </c>
      <c r="BK129" s="68">
        <v>5.04</v>
      </c>
      <c r="BL129" s="57">
        <f t="shared" si="437"/>
        <v>559.44000000000005</v>
      </c>
      <c r="BM129" s="69"/>
      <c r="BN129" s="57">
        <f t="shared" si="571"/>
        <v>-940.00000000000023</v>
      </c>
      <c r="BO129" s="129">
        <v>1470</v>
      </c>
      <c r="BP129" s="125">
        <f t="shared" si="439"/>
        <v>134</v>
      </c>
      <c r="BQ129" s="68">
        <v>5.04</v>
      </c>
      <c r="BR129" s="57">
        <f t="shared" si="440"/>
        <v>675.36</v>
      </c>
      <c r="BS129" s="69">
        <v>400</v>
      </c>
      <c r="BT129" s="57">
        <f t="shared" si="441"/>
        <v>-1215.3600000000001</v>
      </c>
      <c r="BU129" s="129">
        <v>1656</v>
      </c>
      <c r="BV129" s="125">
        <f t="shared" si="442"/>
        <v>186</v>
      </c>
      <c r="BW129" s="68">
        <v>5.04</v>
      </c>
      <c r="BX129" s="57">
        <f t="shared" si="443"/>
        <v>937.44</v>
      </c>
      <c r="BY129" s="69"/>
      <c r="BZ129" s="57">
        <f t="shared" si="444"/>
        <v>-2152.8000000000002</v>
      </c>
      <c r="CA129" s="129">
        <v>1941</v>
      </c>
      <c r="CB129" s="125">
        <f t="shared" si="445"/>
        <v>285</v>
      </c>
      <c r="CC129" s="68">
        <v>5.04</v>
      </c>
      <c r="CD129" s="57">
        <f t="shared" si="446"/>
        <v>1436.4</v>
      </c>
      <c r="CE129" s="69"/>
      <c r="CF129" s="57">
        <f t="shared" si="447"/>
        <v>-3589.2000000000003</v>
      </c>
      <c r="CG129" s="130">
        <v>2088</v>
      </c>
      <c r="CH129" s="126">
        <f t="shared" si="580"/>
        <v>147</v>
      </c>
      <c r="CI129" s="18">
        <v>5.04</v>
      </c>
      <c r="CJ129" s="59">
        <f t="shared" si="581"/>
        <v>740.88</v>
      </c>
      <c r="CK129" s="105"/>
      <c r="CL129" s="57">
        <f t="shared" si="582"/>
        <v>-4330.08</v>
      </c>
      <c r="CM129" s="130">
        <v>2306</v>
      </c>
      <c r="CN129" s="126">
        <f t="shared" si="583"/>
        <v>218</v>
      </c>
      <c r="CO129" s="18">
        <v>5.04</v>
      </c>
      <c r="CP129" s="59">
        <f t="shared" si="584"/>
        <v>1098.72</v>
      </c>
      <c r="CQ129" s="105">
        <v>2500</v>
      </c>
      <c r="CR129" s="57">
        <f t="shared" si="585"/>
        <v>-2928.8</v>
      </c>
      <c r="CS129" s="129">
        <v>2451</v>
      </c>
      <c r="CT129" s="125">
        <f t="shared" si="586"/>
        <v>145</v>
      </c>
      <c r="CU129" s="68">
        <v>5.04</v>
      </c>
      <c r="CV129" s="57">
        <f t="shared" si="587"/>
        <v>730.8</v>
      </c>
      <c r="CW129" s="69"/>
      <c r="CX129" s="57">
        <f t="shared" si="588"/>
        <v>-3659.6000000000004</v>
      </c>
      <c r="CY129" s="129">
        <v>2759</v>
      </c>
      <c r="CZ129" s="125">
        <f t="shared" si="589"/>
        <v>308</v>
      </c>
      <c r="DA129" s="68">
        <v>5.04</v>
      </c>
      <c r="DB129" s="57">
        <f t="shared" si="590"/>
        <v>1552.32</v>
      </c>
      <c r="DC129" s="105">
        <v>3700</v>
      </c>
      <c r="DD129" s="58">
        <f t="shared" si="591"/>
        <v>-1511.92</v>
      </c>
      <c r="DE129" s="130">
        <v>3141</v>
      </c>
      <c r="DF129" s="126">
        <f t="shared" si="592"/>
        <v>382</v>
      </c>
      <c r="DG129" s="18">
        <v>5.29</v>
      </c>
      <c r="DH129" s="59">
        <f t="shared" si="593"/>
        <v>2020.78</v>
      </c>
      <c r="DI129" s="105">
        <v>5500</v>
      </c>
      <c r="DJ129" s="110">
        <f t="shared" si="594"/>
        <v>1967.3000000000002</v>
      </c>
      <c r="DK129" s="130">
        <v>3457</v>
      </c>
      <c r="DL129" s="126">
        <f t="shared" si="595"/>
        <v>316</v>
      </c>
      <c r="DM129" s="18">
        <v>5.29</v>
      </c>
      <c r="DN129" s="59">
        <f t="shared" si="596"/>
        <v>1671.64</v>
      </c>
      <c r="DO129" s="105">
        <v>1900</v>
      </c>
      <c r="DP129" s="110">
        <f t="shared" si="597"/>
        <v>2195.66</v>
      </c>
      <c r="DQ129" s="130">
        <v>3665</v>
      </c>
      <c r="DR129" s="126">
        <f t="shared" si="598"/>
        <v>208</v>
      </c>
      <c r="DS129" s="18">
        <v>5.29</v>
      </c>
      <c r="DT129" s="59">
        <f t="shared" si="599"/>
        <v>1100.32</v>
      </c>
      <c r="DU129" s="105">
        <v>1600</v>
      </c>
      <c r="DV129" s="110">
        <f t="shared" si="600"/>
        <v>2695.34</v>
      </c>
      <c r="DW129" s="130">
        <v>3829</v>
      </c>
      <c r="DX129" s="126">
        <f t="shared" si="601"/>
        <v>164</v>
      </c>
      <c r="DY129" s="18">
        <v>5.29</v>
      </c>
      <c r="DZ129" s="59">
        <f t="shared" si="602"/>
        <v>867.56000000000006</v>
      </c>
      <c r="EA129" s="105"/>
      <c r="EB129" s="110">
        <f t="shared" si="603"/>
        <v>1827.7800000000002</v>
      </c>
      <c r="EC129" s="184">
        <v>4145</v>
      </c>
      <c r="ED129" s="126">
        <f t="shared" si="618"/>
        <v>316</v>
      </c>
      <c r="EE129" s="18">
        <v>5.29</v>
      </c>
      <c r="EF129" s="59">
        <f t="shared" si="604"/>
        <v>1671.64</v>
      </c>
      <c r="EG129" s="105">
        <v>1000</v>
      </c>
      <c r="EH129" s="110">
        <f t="shared" si="605"/>
        <v>1156.1400000000001</v>
      </c>
      <c r="EI129" s="245" t="s">
        <v>177</v>
      </c>
      <c r="EJ129" s="246"/>
      <c r="EK129" s="246"/>
      <c r="EL129" s="247"/>
      <c r="EM129" s="188"/>
      <c r="EN129" s="187">
        <f t="shared" si="606"/>
        <v>1156.1400000000001</v>
      </c>
      <c r="EO129" s="245" t="s">
        <v>177</v>
      </c>
      <c r="EP129" s="246"/>
      <c r="EQ129" s="246"/>
      <c r="ER129" s="247"/>
      <c r="ES129" s="188"/>
      <c r="ET129" s="187">
        <f t="shared" si="607"/>
        <v>1156.1400000000001</v>
      </c>
      <c r="EU129" s="245" t="s">
        <v>177</v>
      </c>
      <c r="EV129" s="246"/>
      <c r="EW129" s="246"/>
      <c r="EX129" s="247"/>
      <c r="EY129" s="188"/>
      <c r="EZ129" s="187">
        <f t="shared" si="608"/>
        <v>1156.1400000000001</v>
      </c>
      <c r="FA129" s="245" t="s">
        <v>177</v>
      </c>
      <c r="FB129" s="246"/>
      <c r="FC129" s="246"/>
      <c r="FD129" s="247"/>
      <c r="FE129" s="188"/>
      <c r="FF129" s="187">
        <f t="shared" si="609"/>
        <v>1156.1400000000001</v>
      </c>
      <c r="FG129" s="245" t="s">
        <v>177</v>
      </c>
      <c r="FH129" s="246"/>
      <c r="FI129" s="246"/>
      <c r="FJ129" s="247"/>
      <c r="FK129" s="188"/>
      <c r="FL129" s="187">
        <f t="shared" si="610"/>
        <v>1156.1400000000001</v>
      </c>
      <c r="FM129" s="245" t="s">
        <v>177</v>
      </c>
      <c r="FN129" s="246"/>
      <c r="FO129" s="246"/>
      <c r="FP129" s="247"/>
      <c r="FQ129" s="188"/>
      <c r="FR129" s="187">
        <f t="shared" si="611"/>
        <v>1156.1400000000001</v>
      </c>
      <c r="FS129" s="245" t="s">
        <v>177</v>
      </c>
      <c r="FT129" s="246"/>
      <c r="FU129" s="246"/>
      <c r="FV129" s="247"/>
      <c r="FW129" s="188">
        <v>-1156.1400000000001</v>
      </c>
      <c r="FX129" s="187">
        <f t="shared" si="612"/>
        <v>0</v>
      </c>
      <c r="FY129" s="245" t="s">
        <v>177</v>
      </c>
      <c r="FZ129" s="246"/>
      <c r="GA129" s="246"/>
      <c r="GB129" s="247"/>
      <c r="GC129" s="188"/>
      <c r="GD129" s="187">
        <f t="shared" si="613"/>
        <v>0</v>
      </c>
      <c r="GE129" s="245" t="s">
        <v>177</v>
      </c>
      <c r="GF129" s="246"/>
      <c r="GG129" s="246"/>
      <c r="GH129" s="247"/>
      <c r="GI129" s="188"/>
      <c r="GJ129" s="187">
        <f t="shared" si="614"/>
        <v>0</v>
      </c>
      <c r="GK129" s="245" t="s">
        <v>177</v>
      </c>
      <c r="GL129" s="246"/>
      <c r="GM129" s="246"/>
      <c r="GN129" s="247"/>
      <c r="GO129" s="188"/>
      <c r="GP129" s="187">
        <f t="shared" ref="GP129:GP136" si="680">GO129-GN129+GJ129</f>
        <v>0</v>
      </c>
      <c r="GQ129" s="245" t="s">
        <v>177</v>
      </c>
      <c r="GR129" s="246"/>
      <c r="GS129" s="246"/>
      <c r="GT129" s="247"/>
      <c r="GU129" s="188"/>
      <c r="GV129" s="187">
        <f t="shared" ref="GV129" si="681">GU129-GT129+GP129</f>
        <v>0</v>
      </c>
    </row>
    <row r="130" spans="1:204" ht="15.6" customHeight="1" x14ac:dyDescent="0.25">
      <c r="A130" s="204" t="s">
        <v>98</v>
      </c>
      <c r="B130" s="183">
        <v>109</v>
      </c>
      <c r="C130" s="190">
        <v>-162.46</v>
      </c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>
        <v>4</v>
      </c>
      <c r="O130" s="191">
        <v>5</v>
      </c>
      <c r="P130" s="191">
        <v>6</v>
      </c>
      <c r="Q130" s="191">
        <v>7</v>
      </c>
      <c r="R130" s="191">
        <v>534</v>
      </c>
      <c r="S130" s="191">
        <v>644</v>
      </c>
      <c r="T130" s="191">
        <v>645</v>
      </c>
      <c r="U130" s="191">
        <v>647</v>
      </c>
      <c r="V130" s="191">
        <v>650</v>
      </c>
      <c r="W130" s="191">
        <v>650</v>
      </c>
      <c r="X130" s="191">
        <v>734</v>
      </c>
      <c r="Y130" s="191">
        <v>987</v>
      </c>
      <c r="Z130" s="183">
        <f t="shared" si="670"/>
        <v>253</v>
      </c>
      <c r="AA130" s="192">
        <v>4.8099999999999996</v>
      </c>
      <c r="AB130" s="193">
        <f t="shared" si="671"/>
        <v>1216.9299999999998</v>
      </c>
      <c r="AC130" s="193">
        <v>1924</v>
      </c>
      <c r="AD130" s="190">
        <f>C130+AC130-AB130</f>
        <v>544.61000000000013</v>
      </c>
      <c r="AE130" s="194">
        <v>1114</v>
      </c>
      <c r="AF130" s="195">
        <f>AE130-Y130</f>
        <v>127</v>
      </c>
      <c r="AG130" s="186">
        <v>4.8099999999999996</v>
      </c>
      <c r="AH130" s="187">
        <f>AG130*AF130</f>
        <v>610.87</v>
      </c>
      <c r="AI130" s="188">
        <v>1443</v>
      </c>
      <c r="AJ130" s="187">
        <f>AI130-AH130+AD130</f>
        <v>1376.7400000000002</v>
      </c>
      <c r="AK130" s="194">
        <v>1193</v>
      </c>
      <c r="AL130" s="195">
        <f>AK130-AE130</f>
        <v>79</v>
      </c>
      <c r="AM130" s="186">
        <v>5.04</v>
      </c>
      <c r="AN130" s="187">
        <f>AM130*AL130</f>
        <v>398.16</v>
      </c>
      <c r="AO130" s="188"/>
      <c r="AP130" s="187">
        <f>AO130-AN130+AJ130</f>
        <v>978.58000000000015</v>
      </c>
      <c r="AQ130" s="194">
        <v>1305.27</v>
      </c>
      <c r="AR130" s="195">
        <f>AQ130-AK130</f>
        <v>112.26999999999998</v>
      </c>
      <c r="AS130" s="186">
        <v>5.04</v>
      </c>
      <c r="AT130" s="187">
        <f>AS130*AR130</f>
        <v>565.84079999999994</v>
      </c>
      <c r="AU130" s="188">
        <v>504</v>
      </c>
      <c r="AV130" s="187">
        <f>AU130-AT130+AP130</f>
        <v>916.73920000000021</v>
      </c>
      <c r="AW130" s="194">
        <v>1395</v>
      </c>
      <c r="AX130" s="195">
        <f>AW130-AQ130</f>
        <v>89.730000000000018</v>
      </c>
      <c r="AY130" s="186">
        <v>5.04</v>
      </c>
      <c r="AZ130" s="187">
        <f>AY130*AX130</f>
        <v>452.2392000000001</v>
      </c>
      <c r="BA130" s="188">
        <v>1200</v>
      </c>
      <c r="BB130" s="196">
        <f>BA130-AZ130+AV130</f>
        <v>1664.5</v>
      </c>
      <c r="BC130" s="184">
        <v>1608</v>
      </c>
      <c r="BD130" s="185">
        <f>BC130-AW130</f>
        <v>213</v>
      </c>
      <c r="BE130" s="186">
        <v>5.04</v>
      </c>
      <c r="BF130" s="187">
        <f>BE130*BD130</f>
        <v>1073.52</v>
      </c>
      <c r="BG130" s="188"/>
      <c r="BH130" s="196">
        <f>BG130-BF130+BB130</f>
        <v>590.98</v>
      </c>
      <c r="BI130" s="184">
        <v>1712</v>
      </c>
      <c r="BJ130" s="185">
        <f>BI130-BC130</f>
        <v>104</v>
      </c>
      <c r="BK130" s="186">
        <v>5.04</v>
      </c>
      <c r="BL130" s="187">
        <f>BK130*BJ130</f>
        <v>524.16</v>
      </c>
      <c r="BM130" s="188">
        <v>1008</v>
      </c>
      <c r="BN130" s="187">
        <f>BM130-BL130+BH130</f>
        <v>1074.8200000000002</v>
      </c>
      <c r="BO130" s="184">
        <v>1819</v>
      </c>
      <c r="BP130" s="185">
        <f>BO130-BI130</f>
        <v>107</v>
      </c>
      <c r="BQ130" s="186">
        <v>5.04</v>
      </c>
      <c r="BR130" s="187">
        <f>BQ130*BP130</f>
        <v>539.28</v>
      </c>
      <c r="BS130" s="188"/>
      <c r="BT130" s="187">
        <f>BS130-BR130+BN130</f>
        <v>535.54000000000019</v>
      </c>
      <c r="BU130" s="184">
        <v>2041</v>
      </c>
      <c r="BV130" s="185">
        <f>BU130-BO130</f>
        <v>222</v>
      </c>
      <c r="BW130" s="186">
        <v>5.04</v>
      </c>
      <c r="BX130" s="187">
        <f>BW130*BV130</f>
        <v>1118.8800000000001</v>
      </c>
      <c r="BY130" s="188"/>
      <c r="BZ130" s="187">
        <f>BY130-BX130+BT130</f>
        <v>-583.33999999999992</v>
      </c>
      <c r="CA130" s="184">
        <v>2339</v>
      </c>
      <c r="CB130" s="185">
        <f>CA130-BU130</f>
        <v>298</v>
      </c>
      <c r="CC130" s="186">
        <v>5.04</v>
      </c>
      <c r="CD130" s="187">
        <f>CC130*CB130</f>
        <v>1501.92</v>
      </c>
      <c r="CE130" s="188">
        <v>2016</v>
      </c>
      <c r="CF130" s="187">
        <f>CE130-CD130+BZ130</f>
        <v>-69.259999999999991</v>
      </c>
      <c r="CG130" s="184">
        <v>2519</v>
      </c>
      <c r="CH130" s="185">
        <f>CG130-CA130</f>
        <v>180</v>
      </c>
      <c r="CI130" s="186">
        <v>5.04</v>
      </c>
      <c r="CJ130" s="187">
        <f>CI130*CH130</f>
        <v>907.2</v>
      </c>
      <c r="CK130" s="188">
        <v>1512</v>
      </c>
      <c r="CL130" s="187">
        <f>CK130-CJ130+CF130</f>
        <v>535.54</v>
      </c>
      <c r="CM130" s="184">
        <v>2762</v>
      </c>
      <c r="CN130" s="185">
        <f>CM130-CG130</f>
        <v>243</v>
      </c>
      <c r="CO130" s="186">
        <v>5.04</v>
      </c>
      <c r="CP130" s="187">
        <f>CO130*CN130</f>
        <v>1224.72</v>
      </c>
      <c r="CQ130" s="188">
        <v>1512</v>
      </c>
      <c r="CR130" s="187">
        <f>CQ130-CP130+CL130</f>
        <v>822.81999999999994</v>
      </c>
      <c r="CS130" s="184">
        <v>3066</v>
      </c>
      <c r="CT130" s="185">
        <f>CS130-CM130</f>
        <v>304</v>
      </c>
      <c r="CU130" s="186">
        <v>5.04</v>
      </c>
      <c r="CV130" s="187">
        <f>CU130*CT130</f>
        <v>1532.16</v>
      </c>
      <c r="CW130" s="188">
        <v>1512</v>
      </c>
      <c r="CX130" s="187">
        <f>CW130-CV130+CR130</f>
        <v>802.65999999999985</v>
      </c>
      <c r="CY130" s="184">
        <v>3543</v>
      </c>
      <c r="CZ130" s="185">
        <f>CY130-CS130</f>
        <v>477</v>
      </c>
      <c r="DA130" s="186">
        <v>5.04</v>
      </c>
      <c r="DB130" s="187">
        <f>DA130*CZ130</f>
        <v>2404.08</v>
      </c>
      <c r="DC130" s="188">
        <v>1512</v>
      </c>
      <c r="DD130" s="187">
        <f>DC130-DB130+CX130</f>
        <v>-89.420000000000073</v>
      </c>
      <c r="DE130" s="184">
        <v>3683</v>
      </c>
      <c r="DF130" s="185">
        <f>DE130-CY130</f>
        <v>140</v>
      </c>
      <c r="DG130" s="186">
        <v>5.29</v>
      </c>
      <c r="DH130" s="187">
        <f>DG130*DF130</f>
        <v>740.6</v>
      </c>
      <c r="DI130" s="188">
        <v>2116</v>
      </c>
      <c r="DJ130" s="187">
        <f>DI130-DH130+DD130</f>
        <v>1285.98</v>
      </c>
      <c r="DK130" s="184">
        <v>3880</v>
      </c>
      <c r="DL130" s="185">
        <f>DK130-DE130</f>
        <v>197</v>
      </c>
      <c r="DM130" s="186">
        <v>5.29</v>
      </c>
      <c r="DN130" s="187">
        <f>DM130*DL130</f>
        <v>1042.1300000000001</v>
      </c>
      <c r="DO130" s="188">
        <v>1512</v>
      </c>
      <c r="DP130" s="187">
        <f>DO130-DN130+DJ130</f>
        <v>1755.85</v>
      </c>
      <c r="DQ130" s="184">
        <v>4011</v>
      </c>
      <c r="DR130" s="185">
        <f>DQ130-DK130</f>
        <v>131</v>
      </c>
      <c r="DS130" s="186">
        <v>5.29</v>
      </c>
      <c r="DT130" s="187">
        <f>DS130*DR130</f>
        <v>692.99</v>
      </c>
      <c r="DU130" s="188">
        <v>2116</v>
      </c>
      <c r="DV130" s="187">
        <f>DU130-DT130+DP130</f>
        <v>3178.8599999999997</v>
      </c>
      <c r="DW130" s="184">
        <v>4285</v>
      </c>
      <c r="DX130" s="185">
        <f>DW130-DQ130</f>
        <v>274</v>
      </c>
      <c r="DY130" s="186">
        <v>5.29</v>
      </c>
      <c r="DZ130" s="187">
        <f>DY130*DX130</f>
        <v>1449.46</v>
      </c>
      <c r="EA130" s="188"/>
      <c r="EB130" s="187">
        <f>EA130-DZ130+DV130</f>
        <v>1729.3999999999996</v>
      </c>
      <c r="EC130" s="184">
        <v>4410</v>
      </c>
      <c r="ED130" s="185">
        <f>EC130-DW130</f>
        <v>125</v>
      </c>
      <c r="EE130" s="186">
        <v>5.29</v>
      </c>
      <c r="EF130" s="187">
        <f>EE130*ED130</f>
        <v>661.25</v>
      </c>
      <c r="EG130" s="188">
        <v>2116</v>
      </c>
      <c r="EH130" s="187">
        <f>EG130-EF130+EB130</f>
        <v>3184.1499999999996</v>
      </c>
      <c r="EI130" s="184">
        <v>4507</v>
      </c>
      <c r="EJ130" s="185">
        <f>EI130-EC130</f>
        <v>97</v>
      </c>
      <c r="EK130" s="186">
        <v>5.29</v>
      </c>
      <c r="EL130" s="187">
        <f>EK130*EJ130</f>
        <v>513.13</v>
      </c>
      <c r="EM130" s="188">
        <v>1587</v>
      </c>
      <c r="EN130" s="187">
        <f>EM130-EL130+EH130</f>
        <v>4258.0199999999995</v>
      </c>
      <c r="EO130" s="184">
        <v>4759</v>
      </c>
      <c r="EP130" s="185">
        <f>EO130-EI130</f>
        <v>252</v>
      </c>
      <c r="EQ130" s="186">
        <v>5.38</v>
      </c>
      <c r="ER130" s="187">
        <f>EQ130*EP130</f>
        <v>1355.76</v>
      </c>
      <c r="ES130" s="188"/>
      <c r="ET130" s="187">
        <f>ES130-ER130+EN130</f>
        <v>2902.2599999999993</v>
      </c>
      <c r="EU130" s="184">
        <v>4832</v>
      </c>
      <c r="EV130" s="185">
        <f>EU130-EO130</f>
        <v>73</v>
      </c>
      <c r="EW130" s="186">
        <v>5.38</v>
      </c>
      <c r="EX130" s="187">
        <f>EW130*EV130</f>
        <v>392.74</v>
      </c>
      <c r="EY130" s="188"/>
      <c r="EZ130" s="187">
        <f>EY130-EX130+ET130</f>
        <v>2509.5199999999995</v>
      </c>
      <c r="FA130" s="184">
        <v>4989</v>
      </c>
      <c r="FB130" s="185">
        <f>FA130-EU130</f>
        <v>157</v>
      </c>
      <c r="FC130" s="186">
        <v>5.38</v>
      </c>
      <c r="FD130" s="187">
        <f>FC130*FB130</f>
        <v>844.66</v>
      </c>
      <c r="FE130" s="188"/>
      <c r="FF130" s="187">
        <f>FE130-FD130+EZ130</f>
        <v>1664.8599999999997</v>
      </c>
      <c r="FG130" s="184">
        <v>5214</v>
      </c>
      <c r="FH130" s="185">
        <f>FG130-FA130</f>
        <v>225</v>
      </c>
      <c r="FI130" s="186">
        <v>5.38</v>
      </c>
      <c r="FJ130" s="187">
        <f>FI130*FH130</f>
        <v>1210.5</v>
      </c>
      <c r="FK130" s="188">
        <v>2152</v>
      </c>
      <c r="FL130" s="187">
        <f>FK130-FJ130+FF130</f>
        <v>2606.3599999999997</v>
      </c>
      <c r="FM130" s="184">
        <v>5476</v>
      </c>
      <c r="FN130" s="185">
        <f>FM130-FG130</f>
        <v>262</v>
      </c>
      <c r="FO130" s="186">
        <v>5.38</v>
      </c>
      <c r="FP130" s="187">
        <f>FO130*FN130</f>
        <v>1409.56</v>
      </c>
      <c r="FQ130" s="188"/>
      <c r="FR130" s="187">
        <f>FQ130-FP130+FL130</f>
        <v>1196.7999999999997</v>
      </c>
      <c r="FS130" s="184">
        <v>5649</v>
      </c>
      <c r="FT130" s="185">
        <f>FS130-FM130</f>
        <v>173</v>
      </c>
      <c r="FU130" s="186">
        <v>5.38</v>
      </c>
      <c r="FV130" s="187">
        <f>FU130*FT130</f>
        <v>930.74</v>
      </c>
      <c r="FW130" s="188"/>
      <c r="FX130" s="187">
        <f>FW130-FV130+FR130</f>
        <v>266.05999999999972</v>
      </c>
      <c r="FY130" s="184">
        <v>6005</v>
      </c>
      <c r="FZ130" s="185">
        <f>FY130-FS130</f>
        <v>356</v>
      </c>
      <c r="GA130" s="186">
        <v>5.56</v>
      </c>
      <c r="GB130" s="187">
        <f>GA130*FZ130</f>
        <v>1979.36</v>
      </c>
      <c r="GC130" s="188"/>
      <c r="GD130" s="187">
        <f>GC130-GB130+FX130</f>
        <v>-1713.3000000000002</v>
      </c>
      <c r="GE130" s="184">
        <v>6126</v>
      </c>
      <c r="GF130" s="185">
        <f>GE130-FY130</f>
        <v>121</v>
      </c>
      <c r="GG130" s="186">
        <v>5.56</v>
      </c>
      <c r="GH130" s="187">
        <f>GG130*GF130</f>
        <v>672.76</v>
      </c>
      <c r="GI130" s="188">
        <v>2224</v>
      </c>
      <c r="GJ130" s="187">
        <f>GI130-GH130+GD130</f>
        <v>-162.06000000000017</v>
      </c>
      <c r="GK130" s="184">
        <v>6365</v>
      </c>
      <c r="GL130" s="185">
        <f>GK130-GE130</f>
        <v>239</v>
      </c>
      <c r="GM130" s="186">
        <v>5.56</v>
      </c>
      <c r="GN130" s="187">
        <f>GM130*GL130</f>
        <v>1328.84</v>
      </c>
      <c r="GO130" s="188"/>
      <c r="GP130" s="187">
        <f>GO130-GN130+GJ130</f>
        <v>-1490.9</v>
      </c>
      <c r="GQ130" s="184">
        <v>6069</v>
      </c>
      <c r="GR130" s="185">
        <f>GQ130-GK130</f>
        <v>-296</v>
      </c>
      <c r="GS130" s="186">
        <v>5.56</v>
      </c>
      <c r="GT130" s="187">
        <f>GS130*GR130</f>
        <v>-1645.76</v>
      </c>
      <c r="GU130" s="188">
        <f>2224-2378.86</f>
        <v>-154.86000000000013</v>
      </c>
      <c r="GV130" s="187">
        <f>GU130-GT130+GP130</f>
        <v>0</v>
      </c>
    </row>
    <row r="131" spans="1:204" ht="15.6" customHeight="1" x14ac:dyDescent="0.25">
      <c r="A131" s="204" t="s">
        <v>100</v>
      </c>
      <c r="B131" s="183">
        <v>114</v>
      </c>
      <c r="C131" s="24">
        <v>-425.81</v>
      </c>
      <c r="D131" s="2"/>
      <c r="E131" s="2"/>
      <c r="F131" s="2"/>
      <c r="G131" s="2"/>
      <c r="H131" s="2"/>
      <c r="I131" s="2"/>
      <c r="J131" s="2"/>
      <c r="K131" s="2"/>
      <c r="L131" s="2">
        <v>312</v>
      </c>
      <c r="M131" s="2">
        <v>312</v>
      </c>
      <c r="N131" s="2">
        <v>312</v>
      </c>
      <c r="O131" s="2">
        <v>230</v>
      </c>
      <c r="P131" s="2">
        <v>1017</v>
      </c>
      <c r="Q131" s="2">
        <v>1334</v>
      </c>
      <c r="R131" s="2">
        <v>1525</v>
      </c>
      <c r="S131" s="2">
        <v>1561</v>
      </c>
      <c r="T131" s="2">
        <v>1592</v>
      </c>
      <c r="U131" s="2">
        <v>1676</v>
      </c>
      <c r="V131" s="2">
        <v>1676</v>
      </c>
      <c r="W131" s="2">
        <v>1690</v>
      </c>
      <c r="X131" s="2">
        <v>1724</v>
      </c>
      <c r="Y131" s="2">
        <v>1870</v>
      </c>
      <c r="Z131" s="20">
        <f t="shared" si="670"/>
        <v>146</v>
      </c>
      <c r="AA131" s="21">
        <v>4.8099999999999996</v>
      </c>
      <c r="AB131" s="22">
        <f t="shared" si="671"/>
        <v>702.26</v>
      </c>
      <c r="AC131" s="25">
        <v>96.2</v>
      </c>
      <c r="AD131" s="17">
        <f>C131+AC131-AB131</f>
        <v>-1031.8699999999999</v>
      </c>
      <c r="AE131" s="49">
        <v>2074</v>
      </c>
      <c r="AF131" s="36">
        <f>AE131-Y131</f>
        <v>204</v>
      </c>
      <c r="AG131" s="27">
        <v>4.8099999999999996</v>
      </c>
      <c r="AH131" s="37">
        <f>AG131*AF131</f>
        <v>981.2399999999999</v>
      </c>
      <c r="AI131" s="53">
        <v>1179.6500000000001</v>
      </c>
      <c r="AJ131" s="58">
        <f>AI131-AH131+AD131</f>
        <v>-833.4599999999997</v>
      </c>
      <c r="AK131" s="49">
        <v>2241</v>
      </c>
      <c r="AL131" s="36">
        <f>AK131-AE131</f>
        <v>167</v>
      </c>
      <c r="AM131" s="27">
        <v>5.04</v>
      </c>
      <c r="AN131" s="37">
        <f>AM131*AL131</f>
        <v>841.68</v>
      </c>
      <c r="AO131" s="53">
        <v>1251.9000000000001</v>
      </c>
      <c r="AP131" s="58">
        <f>AO131-AN131+AJ131</f>
        <v>-423.23999999999955</v>
      </c>
      <c r="AQ131" s="49">
        <v>2434.2800000000002</v>
      </c>
      <c r="AR131" s="36">
        <f>AQ131-AK131</f>
        <v>193.2800000000002</v>
      </c>
      <c r="AS131" s="27">
        <v>5.04</v>
      </c>
      <c r="AT131" s="37">
        <f>AS131*AR131</f>
        <v>974.13120000000106</v>
      </c>
      <c r="AU131" s="53">
        <v>1349.36</v>
      </c>
      <c r="AV131" s="58">
        <f>AU131-AT131+AP131</f>
        <v>-48.011200000000713</v>
      </c>
      <c r="AW131" s="49">
        <v>2620</v>
      </c>
      <c r="AX131" s="36">
        <f>AW131-AQ131</f>
        <v>185.7199999999998</v>
      </c>
      <c r="AY131" s="27">
        <v>5.04</v>
      </c>
      <c r="AZ131" s="37">
        <f>AY131*AX131</f>
        <v>936.02879999999902</v>
      </c>
      <c r="BA131" s="53">
        <v>937.44</v>
      </c>
      <c r="BB131" s="120">
        <f>BA131-AZ131+AV131</f>
        <v>-46.599999999999682</v>
      </c>
      <c r="BC131" s="128">
        <v>2762</v>
      </c>
      <c r="BD131" s="124">
        <f>BC131-AW131</f>
        <v>142</v>
      </c>
      <c r="BE131" s="27">
        <v>5.04</v>
      </c>
      <c r="BF131" s="37">
        <f>BE131*BD131</f>
        <v>715.68</v>
      </c>
      <c r="BG131" s="53">
        <v>882</v>
      </c>
      <c r="BH131" s="121">
        <f>BG131-BF131+BB131</f>
        <v>119.72000000000037</v>
      </c>
      <c r="BI131" s="128">
        <v>2786</v>
      </c>
      <c r="BJ131" s="124">
        <f>BI131-BC131</f>
        <v>24</v>
      </c>
      <c r="BK131" s="27">
        <v>5.04</v>
      </c>
      <c r="BL131" s="37">
        <f>BK131*BJ131</f>
        <v>120.96000000000001</v>
      </c>
      <c r="BM131" s="53"/>
      <c r="BN131" s="58">
        <f>BM131-BL131+BH131</f>
        <v>-1.2399999999996396</v>
      </c>
      <c r="BO131" s="128">
        <v>2804</v>
      </c>
      <c r="BP131" s="124">
        <f>BO131-BI131</f>
        <v>18</v>
      </c>
      <c r="BQ131" s="27">
        <v>5.04</v>
      </c>
      <c r="BR131" s="37">
        <f>BQ131*BP131</f>
        <v>90.72</v>
      </c>
      <c r="BS131" s="53"/>
      <c r="BT131" s="58">
        <f>BS131-BR131+BN131</f>
        <v>-91.959999999999638</v>
      </c>
      <c r="BU131" s="128">
        <v>2816</v>
      </c>
      <c r="BV131" s="124">
        <f>BU131-BO131</f>
        <v>12</v>
      </c>
      <c r="BW131" s="27">
        <v>5.04</v>
      </c>
      <c r="BX131" s="37">
        <f>BW131*BV131</f>
        <v>60.480000000000004</v>
      </c>
      <c r="BY131" s="53"/>
      <c r="BZ131" s="58">
        <f>BY131-BX131+BT131</f>
        <v>-152.43999999999966</v>
      </c>
      <c r="CA131" s="128">
        <v>2823</v>
      </c>
      <c r="CB131" s="124">
        <f>CA131-BU131</f>
        <v>7</v>
      </c>
      <c r="CC131" s="27">
        <v>5.04</v>
      </c>
      <c r="CD131" s="37">
        <f>CC131*CB131</f>
        <v>35.28</v>
      </c>
      <c r="CE131" s="53"/>
      <c r="CF131" s="58">
        <f>CE131-CD131+BZ131</f>
        <v>-187.71999999999966</v>
      </c>
      <c r="CG131" s="130">
        <v>2826</v>
      </c>
      <c r="CH131" s="126">
        <f>CG131-CA131</f>
        <v>3</v>
      </c>
      <c r="CI131" s="18">
        <v>5.04</v>
      </c>
      <c r="CJ131" s="59">
        <f>CI131*CH131</f>
        <v>15.120000000000001</v>
      </c>
      <c r="CK131" s="105"/>
      <c r="CL131" s="58">
        <f>CK131-CJ131+CF131</f>
        <v>-202.83999999999966</v>
      </c>
      <c r="CM131" s="130">
        <v>2857</v>
      </c>
      <c r="CN131" s="126">
        <f>CM131-CG131</f>
        <v>31</v>
      </c>
      <c r="CO131" s="18">
        <v>5.04</v>
      </c>
      <c r="CP131" s="59">
        <f>CO131*CN131</f>
        <v>156.24</v>
      </c>
      <c r="CQ131" s="105">
        <v>156.24</v>
      </c>
      <c r="CR131" s="58">
        <f>CQ131-CP131+CL131</f>
        <v>-202.83999999999966</v>
      </c>
      <c r="CS131" s="130">
        <v>3044</v>
      </c>
      <c r="CT131" s="126">
        <f>CS131-CM131</f>
        <v>187</v>
      </c>
      <c r="CU131" s="18">
        <v>5.04</v>
      </c>
      <c r="CV131" s="59">
        <f>CU131*CT131</f>
        <v>942.48</v>
      </c>
      <c r="CW131" s="105"/>
      <c r="CX131" s="57">
        <f>CW131-CV131+CR131</f>
        <v>-1145.3199999999997</v>
      </c>
      <c r="CY131" s="130">
        <v>3318</v>
      </c>
      <c r="CZ131" s="126">
        <f>CY131-CS131</f>
        <v>274</v>
      </c>
      <c r="DA131" s="18">
        <v>5.04</v>
      </c>
      <c r="DB131" s="59">
        <f>DA131*CZ131</f>
        <v>1380.96</v>
      </c>
      <c r="DC131" s="105">
        <f>1098.72+1380.96</f>
        <v>2479.6800000000003</v>
      </c>
      <c r="DD131" s="58">
        <f>DC131-DB131+CX131</f>
        <v>-46.599999999999454</v>
      </c>
      <c r="DE131" s="130">
        <v>3492</v>
      </c>
      <c r="DF131" s="126">
        <f>DE131-CY131</f>
        <v>174</v>
      </c>
      <c r="DG131" s="27">
        <v>5.29</v>
      </c>
      <c r="DH131" s="59">
        <f>DG131*DF131</f>
        <v>920.46</v>
      </c>
      <c r="DI131" s="105"/>
      <c r="DJ131" s="58">
        <f>DI131-DH131+DD131</f>
        <v>-967.05999999999949</v>
      </c>
      <c r="DK131" s="130">
        <v>3703</v>
      </c>
      <c r="DL131" s="126">
        <f>DK131-DE131</f>
        <v>211</v>
      </c>
      <c r="DM131" s="27">
        <v>5.29</v>
      </c>
      <c r="DN131" s="59">
        <f>DM131*DL131</f>
        <v>1116.19</v>
      </c>
      <c r="DO131" s="105">
        <v>1356.82</v>
      </c>
      <c r="DP131" s="58">
        <f>DO131-DN131+DJ131</f>
        <v>-726.42999999999961</v>
      </c>
      <c r="DQ131" s="130">
        <v>3848</v>
      </c>
      <c r="DR131" s="126">
        <f>DQ131-DK131</f>
        <v>145</v>
      </c>
      <c r="DS131" s="27">
        <v>5.29</v>
      </c>
      <c r="DT131" s="59">
        <f>DS131*DR131</f>
        <v>767.05</v>
      </c>
      <c r="DU131" s="105">
        <v>612.53</v>
      </c>
      <c r="DV131" s="58">
        <f>DU131-DT131+DP131</f>
        <v>-880.94999999999959</v>
      </c>
      <c r="DW131" s="130">
        <v>3885</v>
      </c>
      <c r="DX131" s="126">
        <f>DW131-DQ131</f>
        <v>37</v>
      </c>
      <c r="DY131" s="27">
        <v>5.29</v>
      </c>
      <c r="DZ131" s="59">
        <f>DY131*DX131</f>
        <v>195.73</v>
      </c>
      <c r="EA131" s="105">
        <v>960.78</v>
      </c>
      <c r="EB131" s="58">
        <f>EA131-DZ131+DV131</f>
        <v>-115.89999999999964</v>
      </c>
      <c r="EC131" s="130">
        <v>3910</v>
      </c>
      <c r="ED131" s="126">
        <f>EC131-DW131</f>
        <v>25</v>
      </c>
      <c r="EE131" s="27">
        <v>5.29</v>
      </c>
      <c r="EF131" s="59">
        <f>EE131*ED131</f>
        <v>132.25</v>
      </c>
      <c r="EG131" s="105"/>
      <c r="EH131" s="58">
        <f>EG131-EF131+EB131</f>
        <v>-248.14999999999964</v>
      </c>
      <c r="EI131" s="130">
        <v>3936</v>
      </c>
      <c r="EJ131" s="126">
        <f>EI131-EC131</f>
        <v>26</v>
      </c>
      <c r="EK131" s="27">
        <v>5.29</v>
      </c>
      <c r="EL131" s="59">
        <f>EK131*EJ131</f>
        <v>137.54</v>
      </c>
      <c r="EM131" s="105">
        <v>269.79000000000002</v>
      </c>
      <c r="EN131" s="58">
        <f>EM131-EL131+EH131</f>
        <v>-115.89999999999961</v>
      </c>
      <c r="EO131" s="130">
        <v>3958</v>
      </c>
      <c r="EP131" s="126">
        <f>EO131-EI131</f>
        <v>22</v>
      </c>
      <c r="EQ131" s="27">
        <v>5.38</v>
      </c>
      <c r="ER131" s="59">
        <f>EQ131*EP131</f>
        <v>118.36</v>
      </c>
      <c r="ES131" s="105"/>
      <c r="ET131" s="58">
        <f>ES131-ER131+EN131</f>
        <v>-234.25999999999959</v>
      </c>
      <c r="EU131" s="130">
        <v>3988</v>
      </c>
      <c r="EV131" s="126">
        <f>EU131-EO131</f>
        <v>30</v>
      </c>
      <c r="EW131" s="27">
        <v>5.38</v>
      </c>
      <c r="EX131" s="59">
        <f>EW131*EV131</f>
        <v>161.4</v>
      </c>
      <c r="EY131" s="105">
        <v>118.36</v>
      </c>
      <c r="EZ131" s="58">
        <f>EY131-EX131+ET131</f>
        <v>-277.29999999999961</v>
      </c>
      <c r="FA131" s="130">
        <v>4017</v>
      </c>
      <c r="FB131" s="126">
        <f>FA131-EU131</f>
        <v>29</v>
      </c>
      <c r="FC131" s="27">
        <v>5.38</v>
      </c>
      <c r="FD131" s="59">
        <f>FC131*FB131</f>
        <v>156.02000000000001</v>
      </c>
      <c r="FE131" s="105">
        <v>328.18</v>
      </c>
      <c r="FF131" s="58">
        <f>FE131-FD131+EZ131</f>
        <v>-105.13999999999962</v>
      </c>
      <c r="FG131" s="130">
        <v>4101</v>
      </c>
      <c r="FH131" s="126">
        <f>FG131-FA131</f>
        <v>84</v>
      </c>
      <c r="FI131" s="27">
        <v>5.38</v>
      </c>
      <c r="FJ131" s="59">
        <f>FI131*FH131</f>
        <v>451.92</v>
      </c>
      <c r="FK131" s="105"/>
      <c r="FL131" s="58">
        <f>FK131-FJ131+FF131</f>
        <v>-557.0599999999996</v>
      </c>
      <c r="FM131" s="130">
        <v>4285</v>
      </c>
      <c r="FN131" s="126">
        <f>FM131-FG131</f>
        <v>184</v>
      </c>
      <c r="FO131" s="27">
        <v>5.38</v>
      </c>
      <c r="FP131" s="59">
        <f>FO131*FN131</f>
        <v>989.92</v>
      </c>
      <c r="FQ131" s="105">
        <f>441.16+116</f>
        <v>557.16000000000008</v>
      </c>
      <c r="FR131" s="58">
        <f>FQ131-FP131+FL131</f>
        <v>-989.81999999999948</v>
      </c>
      <c r="FS131" s="130">
        <v>4514</v>
      </c>
      <c r="FT131" s="126">
        <f>FS131-FM131</f>
        <v>229</v>
      </c>
      <c r="FU131" s="27">
        <v>5.38</v>
      </c>
      <c r="FV131" s="59">
        <f>FU131*FT131</f>
        <v>1232.02</v>
      </c>
      <c r="FW131" s="105">
        <v>985</v>
      </c>
      <c r="FX131" s="57">
        <f>FW131-FV131+FR131</f>
        <v>-1236.8399999999995</v>
      </c>
      <c r="FY131" s="130">
        <v>4692</v>
      </c>
      <c r="FZ131" s="126">
        <f>FY131-FS131</f>
        <v>178</v>
      </c>
      <c r="GA131" s="27">
        <v>5.56</v>
      </c>
      <c r="GB131" s="59">
        <f>GA131*FZ131</f>
        <v>989.68</v>
      </c>
      <c r="GC131" s="105">
        <v>1236</v>
      </c>
      <c r="GD131" s="58">
        <f>GC131-GB131+FX131</f>
        <v>-990.51999999999941</v>
      </c>
      <c r="GE131" s="184">
        <v>4863</v>
      </c>
      <c r="GF131" s="126">
        <f>GE131-FY131</f>
        <v>171</v>
      </c>
      <c r="GG131" s="27">
        <v>5.56</v>
      </c>
      <c r="GH131" s="59">
        <f>GG131*GF131</f>
        <v>950.75999999999988</v>
      </c>
      <c r="GI131" s="105">
        <v>990</v>
      </c>
      <c r="GJ131" s="187">
        <f>GI131-GH131+GD131</f>
        <v>-951.27999999999929</v>
      </c>
      <c r="GK131" s="184">
        <v>4972</v>
      </c>
      <c r="GL131" s="185">
        <f>GK131-GE131</f>
        <v>109</v>
      </c>
      <c r="GM131" s="186">
        <v>5.56</v>
      </c>
      <c r="GN131" s="187">
        <f>GM131*GL131</f>
        <v>606.04</v>
      </c>
      <c r="GO131" s="188">
        <v>500</v>
      </c>
      <c r="GP131" s="187">
        <f>GO131-GN131+GJ131</f>
        <v>-1057.3199999999993</v>
      </c>
      <c r="GQ131" s="184">
        <v>4738</v>
      </c>
      <c r="GR131" s="185">
        <f>GQ131-GK131</f>
        <v>-234</v>
      </c>
      <c r="GS131" s="186">
        <v>5.56</v>
      </c>
      <c r="GT131" s="187">
        <f>GS131*GR131</f>
        <v>-1301.04</v>
      </c>
      <c r="GU131" s="188">
        <f>1200-1443.72</f>
        <v>-243.72000000000003</v>
      </c>
      <c r="GV131" s="187">
        <f>GU131-GT131+GP131</f>
        <v>0</v>
      </c>
    </row>
    <row r="132" spans="1:204" s="107" customFormat="1" ht="15.6" customHeight="1" x14ac:dyDescent="0.25">
      <c r="A132" s="204" t="s">
        <v>226</v>
      </c>
      <c r="B132" s="182">
        <v>120</v>
      </c>
      <c r="C132" s="205"/>
      <c r="D132" s="182"/>
      <c r="E132" s="206"/>
      <c r="F132" s="206"/>
      <c r="G132" s="206"/>
      <c r="H132" s="207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5"/>
      <c r="Y132" s="205"/>
      <c r="Z132" s="182"/>
      <c r="AA132" s="182"/>
      <c r="AB132" s="205"/>
      <c r="AC132" s="209"/>
      <c r="AD132" s="205"/>
      <c r="AE132" s="194"/>
      <c r="AF132" s="195">
        <f>AE132-Y132</f>
        <v>0</v>
      </c>
      <c r="AG132" s="186">
        <v>4.8099999999999996</v>
      </c>
      <c r="AH132" s="187">
        <f>AG132*AF132</f>
        <v>0</v>
      </c>
      <c r="AI132" s="188"/>
      <c r="AJ132" s="187">
        <f>AI132-AH132+AD132</f>
        <v>0</v>
      </c>
      <c r="AK132" s="194"/>
      <c r="AL132" s="195">
        <f>AK132-AE132</f>
        <v>0</v>
      </c>
      <c r="AM132" s="186">
        <v>5.04</v>
      </c>
      <c r="AN132" s="187">
        <f>AM132*AL132</f>
        <v>0</v>
      </c>
      <c r="AO132" s="188"/>
      <c r="AP132" s="187">
        <f>AO132-AN132+AJ132</f>
        <v>0</v>
      </c>
      <c r="AQ132" s="194"/>
      <c r="AR132" s="195">
        <f>AQ132-AK132</f>
        <v>0</v>
      </c>
      <c r="AS132" s="186">
        <v>5.04</v>
      </c>
      <c r="AT132" s="187">
        <f>AS132*AR132</f>
        <v>0</v>
      </c>
      <c r="AU132" s="188"/>
      <c r="AV132" s="187">
        <f>AU132-AT132+AP132</f>
        <v>0</v>
      </c>
      <c r="AW132" s="194"/>
      <c r="AX132" s="195">
        <f>AW132-AQ132</f>
        <v>0</v>
      </c>
      <c r="AY132" s="186">
        <v>5.04</v>
      </c>
      <c r="AZ132" s="187">
        <f>AY132*AX132</f>
        <v>0</v>
      </c>
      <c r="BA132" s="188"/>
      <c r="BB132" s="196">
        <f>BA132-AZ132+AV132</f>
        <v>0</v>
      </c>
      <c r="BC132" s="184"/>
      <c r="BD132" s="185">
        <f>BC132-AW132</f>
        <v>0</v>
      </c>
      <c r="BE132" s="186">
        <v>5.04</v>
      </c>
      <c r="BF132" s="187">
        <f>BE132*BD132</f>
        <v>0</v>
      </c>
      <c r="BG132" s="188"/>
      <c r="BH132" s="196">
        <f>BG132-BF132+BB132</f>
        <v>0</v>
      </c>
      <c r="BI132" s="184"/>
      <c r="BJ132" s="185">
        <f>BI132-BC132</f>
        <v>0</v>
      </c>
      <c r="BK132" s="186">
        <v>5.04</v>
      </c>
      <c r="BL132" s="187">
        <f>BK132*BJ132</f>
        <v>0</v>
      </c>
      <c r="BM132" s="188"/>
      <c r="BN132" s="187">
        <f>BM132-BL132+BH132</f>
        <v>0</v>
      </c>
      <c r="BO132" s="184"/>
      <c r="BP132" s="185">
        <f>BO132-BI132</f>
        <v>0</v>
      </c>
      <c r="BQ132" s="186">
        <v>5.04</v>
      </c>
      <c r="BR132" s="187">
        <f>BQ132*BP132</f>
        <v>0</v>
      </c>
      <c r="BS132" s="188"/>
      <c r="BT132" s="187">
        <f>BS132-BR132+BN132</f>
        <v>0</v>
      </c>
      <c r="BU132" s="184"/>
      <c r="BV132" s="185">
        <f>BU132-BO132</f>
        <v>0</v>
      </c>
      <c r="BW132" s="186">
        <v>5.04</v>
      </c>
      <c r="BX132" s="187">
        <f>BW132*BV132</f>
        <v>0</v>
      </c>
      <c r="BY132" s="188"/>
      <c r="BZ132" s="187">
        <f>BY132-BX132+BT132</f>
        <v>0</v>
      </c>
      <c r="CA132" s="184">
        <v>332</v>
      </c>
      <c r="CB132" s="185">
        <f>CA132-BU132</f>
        <v>332</v>
      </c>
      <c r="CC132" s="186">
        <v>5.04</v>
      </c>
      <c r="CD132" s="187">
        <f>CC132*CB132</f>
        <v>1673.28</v>
      </c>
      <c r="CE132" s="188"/>
      <c r="CF132" s="187">
        <f>CE132-CD132+BZ132</f>
        <v>-1673.28</v>
      </c>
      <c r="CG132" s="184">
        <v>410</v>
      </c>
      <c r="CH132" s="185">
        <f>CG132-CA132</f>
        <v>78</v>
      </c>
      <c r="CI132" s="186">
        <v>5.04</v>
      </c>
      <c r="CJ132" s="187">
        <f>CI132*CH132</f>
        <v>393.12</v>
      </c>
      <c r="CK132" s="188"/>
      <c r="CL132" s="187">
        <f>CK132-CJ132+CF132</f>
        <v>-2066.4</v>
      </c>
      <c r="CM132" s="184">
        <v>576</v>
      </c>
      <c r="CN132" s="185">
        <f>CM132-CG132</f>
        <v>166</v>
      </c>
      <c r="CO132" s="186">
        <v>5.04</v>
      </c>
      <c r="CP132" s="187">
        <f>CO132*CN132</f>
        <v>836.64</v>
      </c>
      <c r="CQ132" s="188"/>
      <c r="CR132" s="187">
        <f>CQ132-CP132+CL132</f>
        <v>-2903.04</v>
      </c>
      <c r="CS132" s="184">
        <v>644</v>
      </c>
      <c r="CT132" s="185">
        <f>CS132-CM132</f>
        <v>68</v>
      </c>
      <c r="CU132" s="186">
        <v>5.04</v>
      </c>
      <c r="CV132" s="187">
        <f>CU132*CT132</f>
        <v>342.72</v>
      </c>
      <c r="CW132" s="188"/>
      <c r="CX132" s="187">
        <f>CW132-CV132+CR132</f>
        <v>-3245.76</v>
      </c>
      <c r="CY132" s="184">
        <v>695</v>
      </c>
      <c r="CZ132" s="185">
        <f>CY132-CS132</f>
        <v>51</v>
      </c>
      <c r="DA132" s="186">
        <v>5.04</v>
      </c>
      <c r="DB132" s="187">
        <f>DA132*CZ132</f>
        <v>257.04000000000002</v>
      </c>
      <c r="DC132" s="188"/>
      <c r="DD132" s="187">
        <f>DC132-DB132+CX132</f>
        <v>-3502.8</v>
      </c>
      <c r="DE132" s="184">
        <v>733</v>
      </c>
      <c r="DF132" s="185">
        <f>DE132-CY132</f>
        <v>38</v>
      </c>
      <c r="DG132" s="186">
        <v>5.29</v>
      </c>
      <c r="DH132" s="187">
        <f>DG132*DF132</f>
        <v>201.02</v>
      </c>
      <c r="DI132" s="188"/>
      <c r="DJ132" s="187">
        <f>DI132-DH132+DD132</f>
        <v>-3703.82</v>
      </c>
      <c r="DK132" s="184">
        <v>768</v>
      </c>
      <c r="DL132" s="185">
        <f>DK132-DE132</f>
        <v>35</v>
      </c>
      <c r="DM132" s="186">
        <v>5.29</v>
      </c>
      <c r="DN132" s="187">
        <f>DM132*DL132</f>
        <v>185.15</v>
      </c>
      <c r="DO132" s="188"/>
      <c r="DP132" s="187">
        <f>DO132-DN132+DJ132</f>
        <v>-3888.9700000000003</v>
      </c>
      <c r="DQ132" s="184">
        <v>832</v>
      </c>
      <c r="DR132" s="185">
        <f>DQ132-DK132</f>
        <v>64</v>
      </c>
      <c r="DS132" s="186">
        <v>5.29</v>
      </c>
      <c r="DT132" s="187">
        <f>DS132*DR132</f>
        <v>338.56</v>
      </c>
      <c r="DU132" s="188"/>
      <c r="DV132" s="187">
        <f>DU132-DT132+DP132</f>
        <v>-4227.5300000000007</v>
      </c>
      <c r="DW132" s="184">
        <v>1027</v>
      </c>
      <c r="DX132" s="185">
        <f>DW132-DQ132</f>
        <v>195</v>
      </c>
      <c r="DY132" s="186">
        <v>5.29</v>
      </c>
      <c r="DZ132" s="187">
        <f>DY132*DX132</f>
        <v>1031.55</v>
      </c>
      <c r="EA132" s="188"/>
      <c r="EB132" s="187">
        <f>EA132-DZ132+DV132</f>
        <v>-5259.0800000000008</v>
      </c>
      <c r="EC132" s="184">
        <v>2002</v>
      </c>
      <c r="ED132" s="185">
        <f>EC132-DW132</f>
        <v>975</v>
      </c>
      <c r="EE132" s="186">
        <v>5.29</v>
      </c>
      <c r="EF132" s="187">
        <f>EE132*ED132</f>
        <v>5157.75</v>
      </c>
      <c r="EG132" s="188"/>
      <c r="EH132" s="187">
        <f>EG132-EF132+EB132</f>
        <v>-10416.830000000002</v>
      </c>
      <c r="EI132" s="184">
        <v>3520</v>
      </c>
      <c r="EJ132" s="185">
        <f>EI132-EC132</f>
        <v>1518</v>
      </c>
      <c r="EK132" s="186">
        <v>5.29</v>
      </c>
      <c r="EL132" s="187">
        <f>EK132*EJ132</f>
        <v>8030.22</v>
      </c>
      <c r="EM132" s="188"/>
      <c r="EN132" s="187">
        <f>EM132-EL132+EH132</f>
        <v>-18447.050000000003</v>
      </c>
      <c r="EO132" s="184">
        <v>5110</v>
      </c>
      <c r="EP132" s="185">
        <f>EO132-EI132</f>
        <v>1590</v>
      </c>
      <c r="EQ132" s="186">
        <v>5.38</v>
      </c>
      <c r="ER132" s="187">
        <f>EQ132*EP132</f>
        <v>8554.2000000000007</v>
      </c>
      <c r="ES132" s="188">
        <v>19000</v>
      </c>
      <c r="ET132" s="187">
        <f>ES132-ER132+EN132</f>
        <v>-8001.2500000000036</v>
      </c>
      <c r="EU132" s="184">
        <v>6910</v>
      </c>
      <c r="EV132" s="185">
        <f>EU132-EO132</f>
        <v>1800</v>
      </c>
      <c r="EW132" s="186">
        <v>5.38</v>
      </c>
      <c r="EX132" s="187">
        <f>EW132*EV132</f>
        <v>9684</v>
      </c>
      <c r="EY132" s="188"/>
      <c r="EZ132" s="187">
        <f>EY132-EX132+ET132</f>
        <v>-17685.250000000004</v>
      </c>
      <c r="FA132" s="184">
        <v>8177</v>
      </c>
      <c r="FB132" s="185">
        <f>FA132-EU132</f>
        <v>1267</v>
      </c>
      <c r="FC132" s="186">
        <v>5.38</v>
      </c>
      <c r="FD132" s="187">
        <f>FC132*FB132</f>
        <v>6816.46</v>
      </c>
      <c r="FE132" s="188"/>
      <c r="FF132" s="187">
        <f>FE132-FD132+EZ132</f>
        <v>-24501.710000000003</v>
      </c>
      <c r="FG132" s="184">
        <v>8942</v>
      </c>
      <c r="FH132" s="185">
        <f>FG132-FA132</f>
        <v>765</v>
      </c>
      <c r="FI132" s="186">
        <v>5.38</v>
      </c>
      <c r="FJ132" s="187">
        <f>FI132*FH132</f>
        <v>4115.7</v>
      </c>
      <c r="FK132" s="188">
        <v>10000</v>
      </c>
      <c r="FL132" s="187">
        <f>FK132-FJ132+FF132</f>
        <v>-18617.410000000003</v>
      </c>
      <c r="FM132" s="184">
        <v>9291</v>
      </c>
      <c r="FN132" s="185">
        <f>FM132-FG132</f>
        <v>349</v>
      </c>
      <c r="FO132" s="186">
        <v>5.38</v>
      </c>
      <c r="FP132" s="187">
        <f>FO132*FN132</f>
        <v>1877.62</v>
      </c>
      <c r="FQ132" s="188">
        <v>18700</v>
      </c>
      <c r="FR132" s="187">
        <f>FQ132-FP132+FL132</f>
        <v>-1795.0300000000025</v>
      </c>
      <c r="FS132" s="184">
        <v>9485</v>
      </c>
      <c r="FT132" s="185">
        <f>FS132-FM132</f>
        <v>194</v>
      </c>
      <c r="FU132" s="186">
        <v>5.38</v>
      </c>
      <c r="FV132" s="187">
        <f>FU132*FT132</f>
        <v>1043.72</v>
      </c>
      <c r="FW132" s="188"/>
      <c r="FX132" s="187">
        <f>FW132-FV132+FR132</f>
        <v>-2838.7500000000027</v>
      </c>
      <c r="FY132" s="184">
        <v>9645</v>
      </c>
      <c r="FZ132" s="185">
        <f>FY132-FS132</f>
        <v>160</v>
      </c>
      <c r="GA132" s="186">
        <v>5.56</v>
      </c>
      <c r="GB132" s="187">
        <f>GA132*FZ132</f>
        <v>889.59999999999991</v>
      </c>
      <c r="GC132" s="188">
        <v>2838.75</v>
      </c>
      <c r="GD132" s="187">
        <f>GC132-GB132+FX132</f>
        <v>-889.60000000000264</v>
      </c>
      <c r="GE132" s="184">
        <v>9773</v>
      </c>
      <c r="GF132" s="185">
        <f>GE132-FY132</f>
        <v>128</v>
      </c>
      <c r="GG132" s="186">
        <v>5.56</v>
      </c>
      <c r="GH132" s="187">
        <f>GG132*GF132</f>
        <v>711.68</v>
      </c>
      <c r="GI132" s="188"/>
      <c r="GJ132" s="187">
        <f>GI132-GH132+GD132</f>
        <v>-1601.2800000000025</v>
      </c>
      <c r="GK132" s="184">
        <v>10016</v>
      </c>
      <c r="GL132" s="185">
        <f>GK132-GE132</f>
        <v>243</v>
      </c>
      <c r="GM132" s="186">
        <v>5.56</v>
      </c>
      <c r="GN132" s="187">
        <f>GM132*GL132</f>
        <v>1351.08</v>
      </c>
      <c r="GO132" s="188"/>
      <c r="GP132" s="187">
        <f>GO132-GN132+GJ132</f>
        <v>-2952.3600000000024</v>
      </c>
      <c r="GQ132" s="184">
        <v>9663</v>
      </c>
      <c r="GR132" s="185">
        <f>GQ132-GK132</f>
        <v>-353</v>
      </c>
      <c r="GS132" s="186">
        <v>5.56</v>
      </c>
      <c r="GT132" s="187">
        <f>GS132*GR132</f>
        <v>-1962.6799999999998</v>
      </c>
      <c r="GU132" s="197">
        <f>2952.36-1962.68</f>
        <v>989.68000000000006</v>
      </c>
      <c r="GV132" s="187">
        <f>GU132-GT132+GP132</f>
        <v>0</v>
      </c>
    </row>
    <row r="133" spans="1:204" ht="15.75" customHeight="1" x14ac:dyDescent="0.25">
      <c r="A133" s="280" t="s">
        <v>106</v>
      </c>
      <c r="B133" s="182">
        <v>121</v>
      </c>
      <c r="FM133" s="245" t="s">
        <v>177</v>
      </c>
      <c r="FN133" s="246"/>
      <c r="FO133" s="246"/>
      <c r="FP133" s="247"/>
      <c r="FQ133" s="197"/>
      <c r="FR133" s="198">
        <f t="shared" si="611"/>
        <v>0</v>
      </c>
      <c r="FS133" s="245" t="s">
        <v>177</v>
      </c>
      <c r="FT133" s="246"/>
      <c r="FU133" s="246"/>
      <c r="FV133" s="247"/>
      <c r="FW133" s="197"/>
      <c r="FX133" s="198">
        <f t="shared" si="612"/>
        <v>0</v>
      </c>
      <c r="FY133" s="245" t="s">
        <v>177</v>
      </c>
      <c r="FZ133" s="246"/>
      <c r="GA133" s="246"/>
      <c r="GB133" s="247"/>
      <c r="GC133" s="197"/>
      <c r="GD133" s="198">
        <f t="shared" si="613"/>
        <v>0</v>
      </c>
      <c r="GE133" s="245" t="s">
        <v>177</v>
      </c>
      <c r="GF133" s="246"/>
      <c r="GG133" s="246"/>
      <c r="GH133" s="247"/>
      <c r="GI133" s="197"/>
      <c r="GJ133" s="198">
        <f t="shared" si="614"/>
        <v>0</v>
      </c>
      <c r="GK133" s="245" t="s">
        <v>177</v>
      </c>
      <c r="GL133" s="246"/>
      <c r="GM133" s="246"/>
      <c r="GN133" s="247"/>
      <c r="GO133" s="197"/>
      <c r="GP133" s="198">
        <f t="shared" si="680"/>
        <v>0</v>
      </c>
      <c r="GQ133" s="245" t="s">
        <v>177</v>
      </c>
      <c r="GR133" s="246"/>
      <c r="GS133" s="246"/>
      <c r="GT133" s="247"/>
      <c r="GU133" s="197"/>
      <c r="GV133" s="187">
        <f>GU133-GT133+GP133</f>
        <v>0</v>
      </c>
    </row>
    <row r="134" spans="1:204" ht="15.75" customHeight="1" x14ac:dyDescent="0.25">
      <c r="A134" s="281"/>
      <c r="B134" s="182">
        <v>123</v>
      </c>
      <c r="FM134" s="245" t="s">
        <v>177</v>
      </c>
      <c r="FN134" s="246"/>
      <c r="FO134" s="246"/>
      <c r="FP134" s="247"/>
      <c r="FQ134" s="197"/>
      <c r="FR134" s="198">
        <f t="shared" si="611"/>
        <v>0</v>
      </c>
      <c r="FS134" s="245" t="s">
        <v>177</v>
      </c>
      <c r="FT134" s="246"/>
      <c r="FU134" s="246"/>
      <c r="FV134" s="247"/>
      <c r="FW134" s="197"/>
      <c r="FX134" s="198">
        <f t="shared" si="612"/>
        <v>0</v>
      </c>
      <c r="FY134" s="245" t="s">
        <v>177</v>
      </c>
      <c r="FZ134" s="246"/>
      <c r="GA134" s="246"/>
      <c r="GB134" s="247"/>
      <c r="GC134" s="197"/>
      <c r="GD134" s="198">
        <f t="shared" si="613"/>
        <v>0</v>
      </c>
      <c r="GE134" s="245" t="s">
        <v>177</v>
      </c>
      <c r="GF134" s="246"/>
      <c r="GG134" s="246"/>
      <c r="GH134" s="247"/>
      <c r="GI134" s="197"/>
      <c r="GJ134" s="198">
        <f t="shared" si="614"/>
        <v>0</v>
      </c>
      <c r="GK134" s="245" t="s">
        <v>177</v>
      </c>
      <c r="GL134" s="246"/>
      <c r="GM134" s="246"/>
      <c r="GN134" s="247"/>
      <c r="GO134" s="197"/>
      <c r="GP134" s="198">
        <f t="shared" si="680"/>
        <v>0</v>
      </c>
      <c r="GQ134" s="245" t="s">
        <v>177</v>
      </c>
      <c r="GR134" s="246"/>
      <c r="GS134" s="246"/>
      <c r="GT134" s="247"/>
      <c r="GU134" s="188"/>
      <c r="GV134" s="187">
        <f t="shared" ref="GV134:GV137" si="682">GU134-GT134+GP134</f>
        <v>0</v>
      </c>
    </row>
    <row r="135" spans="1:204" s="107" customFormat="1" ht="15.6" customHeight="1" x14ac:dyDescent="0.25">
      <c r="A135" s="204" t="s">
        <v>107</v>
      </c>
      <c r="B135" s="183">
        <v>124</v>
      </c>
      <c r="C135" s="190">
        <v>163.30000000000001</v>
      </c>
      <c r="D135" s="216"/>
      <c r="E135" s="216"/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>
        <v>5</v>
      </c>
      <c r="R135" s="216">
        <v>53</v>
      </c>
      <c r="S135" s="216">
        <v>53</v>
      </c>
      <c r="T135" s="216">
        <v>53</v>
      </c>
      <c r="U135" s="216">
        <v>53</v>
      </c>
      <c r="V135" s="216">
        <v>53</v>
      </c>
      <c r="W135" s="216">
        <v>53</v>
      </c>
      <c r="X135" s="216">
        <v>70</v>
      </c>
      <c r="Y135" s="216">
        <v>219</v>
      </c>
      <c r="Z135" s="183">
        <f>Y135-X135</f>
        <v>149</v>
      </c>
      <c r="AA135" s="192">
        <v>4.8099999999999996</v>
      </c>
      <c r="AB135" s="193">
        <f t="shared" ref="AB135" si="683">Z135*AA135</f>
        <v>716.68999999999994</v>
      </c>
      <c r="AC135" s="193"/>
      <c r="AD135" s="190">
        <f>C135+AC135-AB135</f>
        <v>-553.38999999999987</v>
      </c>
      <c r="AE135" s="194">
        <v>357</v>
      </c>
      <c r="AF135" s="195">
        <f>AE135-Y135</f>
        <v>138</v>
      </c>
      <c r="AG135" s="186">
        <v>4.8099999999999996</v>
      </c>
      <c r="AH135" s="187">
        <f>AG135*AF135</f>
        <v>663.78</v>
      </c>
      <c r="AI135" s="188"/>
      <c r="AJ135" s="187">
        <f>AI135-AH135+AD135</f>
        <v>-1217.1699999999998</v>
      </c>
      <c r="AK135" s="194">
        <v>472</v>
      </c>
      <c r="AL135" s="195">
        <f>AK135-AE135</f>
        <v>115</v>
      </c>
      <c r="AM135" s="186">
        <v>5.04</v>
      </c>
      <c r="AN135" s="187">
        <f>AM135*AL135</f>
        <v>579.6</v>
      </c>
      <c r="AO135" s="188">
        <v>3000</v>
      </c>
      <c r="AP135" s="187">
        <f>AO135-AN135+AJ135</f>
        <v>1203.2300000000002</v>
      </c>
      <c r="AQ135" s="194">
        <v>631.27</v>
      </c>
      <c r="AR135" s="195">
        <f>AQ135-AK135</f>
        <v>159.26999999999998</v>
      </c>
      <c r="AS135" s="186">
        <v>5.04</v>
      </c>
      <c r="AT135" s="187">
        <f>AS135*AR135</f>
        <v>802.72079999999994</v>
      </c>
      <c r="AU135" s="188"/>
      <c r="AV135" s="187">
        <f>AU135-AT135+AP135</f>
        <v>400.50920000000031</v>
      </c>
      <c r="AW135" s="194">
        <v>886</v>
      </c>
      <c r="AX135" s="195">
        <f>AW135-AQ135</f>
        <v>254.73000000000002</v>
      </c>
      <c r="AY135" s="186">
        <v>5.04</v>
      </c>
      <c r="AZ135" s="187">
        <f>AY135*AX135</f>
        <v>1283.8392000000001</v>
      </c>
      <c r="BA135" s="188"/>
      <c r="BB135" s="196">
        <f>BA135-AZ135+AV135</f>
        <v>-883.32999999999981</v>
      </c>
      <c r="BC135" s="184">
        <v>992</v>
      </c>
      <c r="BD135" s="185">
        <f>BC135-AW135</f>
        <v>106</v>
      </c>
      <c r="BE135" s="186">
        <v>5.04</v>
      </c>
      <c r="BF135" s="187">
        <f>BE135*BD135</f>
        <v>534.24</v>
      </c>
      <c r="BG135" s="188"/>
      <c r="BH135" s="196">
        <f>BG135-BF135+BB135</f>
        <v>-1417.5699999999997</v>
      </c>
      <c r="BI135" s="184">
        <v>2175</v>
      </c>
      <c r="BJ135" s="185">
        <f>BI135-BC135</f>
        <v>1183</v>
      </c>
      <c r="BK135" s="186">
        <v>5.04</v>
      </c>
      <c r="BL135" s="187">
        <f>BK135*BJ135</f>
        <v>5962.32</v>
      </c>
      <c r="BM135" s="188"/>
      <c r="BN135" s="187">
        <f>BM135-BL135+BH135</f>
        <v>-7379.8899999999994</v>
      </c>
      <c r="BO135" s="184">
        <v>3165</v>
      </c>
      <c r="BP135" s="185">
        <f>BO135-BI135</f>
        <v>990</v>
      </c>
      <c r="BQ135" s="186">
        <v>5.04</v>
      </c>
      <c r="BR135" s="187">
        <f>BQ135*BP135</f>
        <v>4989.6000000000004</v>
      </c>
      <c r="BS135" s="188"/>
      <c r="BT135" s="187">
        <f>BS135-BR135+BN135</f>
        <v>-12369.49</v>
      </c>
      <c r="BU135" s="184">
        <v>5009</v>
      </c>
      <c r="BV135" s="185">
        <f>BU135-BO135</f>
        <v>1844</v>
      </c>
      <c r="BW135" s="186">
        <v>5.04</v>
      </c>
      <c r="BX135" s="187">
        <f>BW135*BV135</f>
        <v>9293.76</v>
      </c>
      <c r="BY135" s="188"/>
      <c r="BZ135" s="187">
        <f>BY135-BX135+BT135</f>
        <v>-21663.25</v>
      </c>
      <c r="CA135" s="184">
        <v>8788</v>
      </c>
      <c r="CB135" s="185">
        <f>CA135-BU135</f>
        <v>3779</v>
      </c>
      <c r="CC135" s="186">
        <v>5.04</v>
      </c>
      <c r="CD135" s="187">
        <f>CC135*CB135</f>
        <v>19046.16</v>
      </c>
      <c r="CE135" s="188">
        <v>25000</v>
      </c>
      <c r="CF135" s="187">
        <f>CE135-CD135+BZ135</f>
        <v>-15709.41</v>
      </c>
      <c r="CG135" s="184">
        <v>10806</v>
      </c>
      <c r="CH135" s="185">
        <f>CG135-CA135</f>
        <v>2018</v>
      </c>
      <c r="CI135" s="186">
        <v>5.04</v>
      </c>
      <c r="CJ135" s="187">
        <f>CI135*CH135</f>
        <v>10170.719999999999</v>
      </c>
      <c r="CK135" s="188"/>
      <c r="CL135" s="187">
        <f>CK135-CJ135+CF135</f>
        <v>-25880.129999999997</v>
      </c>
      <c r="CM135" s="184">
        <v>12166</v>
      </c>
      <c r="CN135" s="185">
        <f>CM135-CG135</f>
        <v>1360</v>
      </c>
      <c r="CO135" s="186">
        <v>5.04</v>
      </c>
      <c r="CP135" s="187">
        <f>CO135*CN135</f>
        <v>6854.4</v>
      </c>
      <c r="CQ135" s="188"/>
      <c r="CR135" s="187">
        <f>CQ135-CP135+CL135</f>
        <v>-32734.53</v>
      </c>
      <c r="CS135" s="184">
        <v>12727</v>
      </c>
      <c r="CT135" s="185">
        <f>CS135-CM135</f>
        <v>561</v>
      </c>
      <c r="CU135" s="186">
        <v>5.04</v>
      </c>
      <c r="CV135" s="187">
        <f>CU135*CT135</f>
        <v>2827.44</v>
      </c>
      <c r="CW135" s="188"/>
      <c r="CX135" s="187">
        <f>CW135-CV135+CR135</f>
        <v>-35561.97</v>
      </c>
      <c r="CY135" s="184">
        <v>13191</v>
      </c>
      <c r="CZ135" s="185">
        <f>CY135-CS135</f>
        <v>464</v>
      </c>
      <c r="DA135" s="186">
        <v>5.04</v>
      </c>
      <c r="DB135" s="187">
        <f>DA135*CZ135</f>
        <v>2338.56</v>
      </c>
      <c r="DC135" s="188">
        <v>20000</v>
      </c>
      <c r="DD135" s="187">
        <f>DC135-DB135+CX135</f>
        <v>-17900.530000000002</v>
      </c>
      <c r="DE135" s="184">
        <v>13353</v>
      </c>
      <c r="DF135" s="185">
        <f>DE135-CY135</f>
        <v>162</v>
      </c>
      <c r="DG135" s="186">
        <v>5.29</v>
      </c>
      <c r="DH135" s="187">
        <f>DG135*DF135</f>
        <v>856.98</v>
      </c>
      <c r="DI135" s="188"/>
      <c r="DJ135" s="187">
        <f>DI135-DH135+DD135</f>
        <v>-18757.510000000002</v>
      </c>
      <c r="DK135" s="184">
        <v>13493</v>
      </c>
      <c r="DL135" s="185">
        <f>DK135-DE135</f>
        <v>140</v>
      </c>
      <c r="DM135" s="186">
        <v>5.29</v>
      </c>
      <c r="DN135" s="187">
        <f>DM135*DL135</f>
        <v>740.6</v>
      </c>
      <c r="DO135" s="188"/>
      <c r="DP135" s="187">
        <f>DO135-DN135+DJ135</f>
        <v>-19498.11</v>
      </c>
      <c r="DQ135" s="184">
        <v>13880</v>
      </c>
      <c r="DR135" s="185">
        <f>DQ135-DK135</f>
        <v>387</v>
      </c>
      <c r="DS135" s="186">
        <v>5.29</v>
      </c>
      <c r="DT135" s="187">
        <f>DS135*DR135</f>
        <v>2047.23</v>
      </c>
      <c r="DU135" s="188">
        <v>20000</v>
      </c>
      <c r="DV135" s="187">
        <f>DU135-DT135+DP135</f>
        <v>-1545.3400000000001</v>
      </c>
      <c r="DW135" s="184">
        <v>14859</v>
      </c>
      <c r="DX135" s="185">
        <f>DW135-DQ135</f>
        <v>979</v>
      </c>
      <c r="DY135" s="186">
        <v>5.29</v>
      </c>
      <c r="DZ135" s="187">
        <f>DY135*DX135</f>
        <v>5178.91</v>
      </c>
      <c r="EA135" s="188"/>
      <c r="EB135" s="187">
        <f>EA135-DZ135+DV135</f>
        <v>-6724.25</v>
      </c>
      <c r="EC135" s="184">
        <v>15826</v>
      </c>
      <c r="ED135" s="185">
        <f>EC135-DW135</f>
        <v>967</v>
      </c>
      <c r="EE135" s="186">
        <v>5.29</v>
      </c>
      <c r="EF135" s="187">
        <f>EE135*ED135</f>
        <v>5115.43</v>
      </c>
      <c r="EG135" s="188"/>
      <c r="EH135" s="187">
        <f>EG135-EF135+EB135</f>
        <v>-11839.68</v>
      </c>
      <c r="EI135" s="184">
        <v>16877</v>
      </c>
      <c r="EJ135" s="185">
        <f>EI135-EC135</f>
        <v>1051</v>
      </c>
      <c r="EK135" s="186">
        <v>5.29</v>
      </c>
      <c r="EL135" s="187">
        <f>EK135*EJ135</f>
        <v>5559.79</v>
      </c>
      <c r="EM135" s="188"/>
      <c r="EN135" s="187">
        <f>EM135-EL135+EH135</f>
        <v>-17399.47</v>
      </c>
      <c r="EO135" s="184">
        <v>18160</v>
      </c>
      <c r="EP135" s="185">
        <f>EO135-EI135</f>
        <v>1283</v>
      </c>
      <c r="EQ135" s="186">
        <v>5.38</v>
      </c>
      <c r="ER135" s="187">
        <f>EQ135*EP135</f>
        <v>6902.54</v>
      </c>
      <c r="ES135" s="188"/>
      <c r="ET135" s="187">
        <f>ES135-ER135+EN135</f>
        <v>-24302.010000000002</v>
      </c>
      <c r="EU135" s="184">
        <v>19379</v>
      </c>
      <c r="EV135" s="185">
        <f>EU135-EO135</f>
        <v>1219</v>
      </c>
      <c r="EW135" s="186">
        <v>5.38</v>
      </c>
      <c r="EX135" s="187">
        <f>EW135*EV135</f>
        <v>6558.22</v>
      </c>
      <c r="EY135" s="188"/>
      <c r="EZ135" s="187">
        <f>EY135-EX135+ET135</f>
        <v>-30860.230000000003</v>
      </c>
      <c r="FA135" s="184">
        <v>19899</v>
      </c>
      <c r="FB135" s="185">
        <f>FA135-EU135</f>
        <v>520</v>
      </c>
      <c r="FC135" s="186">
        <v>5.38</v>
      </c>
      <c r="FD135" s="187">
        <f>FC135*FB135</f>
        <v>2797.6</v>
      </c>
      <c r="FE135" s="188"/>
      <c r="FF135" s="187">
        <f>FE135-FD135+EZ135</f>
        <v>-33657.83</v>
      </c>
      <c r="FG135" s="184">
        <v>20779</v>
      </c>
      <c r="FH135" s="185">
        <f>FG135-FA135</f>
        <v>880</v>
      </c>
      <c r="FI135" s="186">
        <v>5.38</v>
      </c>
      <c r="FJ135" s="187">
        <f>FI135*FH135</f>
        <v>4734.3999999999996</v>
      </c>
      <c r="FK135" s="188">
        <v>39500</v>
      </c>
      <c r="FL135" s="187">
        <f>FK135-FJ135+FF135</f>
        <v>1107.7699999999968</v>
      </c>
      <c r="FM135" s="184">
        <v>21176</v>
      </c>
      <c r="FN135" s="185">
        <f>FM135-FG135</f>
        <v>397</v>
      </c>
      <c r="FO135" s="186">
        <v>5.38</v>
      </c>
      <c r="FP135" s="187">
        <f>FO135*FN135</f>
        <v>2135.86</v>
      </c>
      <c r="FQ135" s="188"/>
      <c r="FR135" s="187">
        <f>FQ135-FP135+FL135</f>
        <v>-1028.0900000000033</v>
      </c>
      <c r="FS135" s="184">
        <v>21437</v>
      </c>
      <c r="FT135" s="185">
        <f>FS135-FM135</f>
        <v>261</v>
      </c>
      <c r="FU135" s="186">
        <v>5.38</v>
      </c>
      <c r="FV135" s="187">
        <f>FU135*FT135</f>
        <v>1404.18</v>
      </c>
      <c r="FW135" s="188"/>
      <c r="FX135" s="187">
        <f>FW135-FV135+FR135</f>
        <v>-2432.2700000000032</v>
      </c>
      <c r="FY135" s="184">
        <v>21502</v>
      </c>
      <c r="FZ135" s="185">
        <f>FY135-FS135</f>
        <v>65</v>
      </c>
      <c r="GA135" s="186">
        <v>5.56</v>
      </c>
      <c r="GB135" s="187">
        <f>GA135*FZ135</f>
        <v>361.4</v>
      </c>
      <c r="GC135" s="188">
        <v>5000</v>
      </c>
      <c r="GD135" s="187">
        <f>GC135-GB135+FX135</f>
        <v>2206.3299999999972</v>
      </c>
      <c r="GE135" s="184">
        <v>21781</v>
      </c>
      <c r="GF135" s="185">
        <f>GE135-FY135</f>
        <v>279</v>
      </c>
      <c r="GG135" s="186">
        <v>5.56</v>
      </c>
      <c r="GH135" s="187">
        <f>GG135*GF135</f>
        <v>1551.2399999999998</v>
      </c>
      <c r="GI135" s="188"/>
      <c r="GJ135" s="187">
        <f>GI135-GH135+GD135</f>
        <v>655.08999999999742</v>
      </c>
      <c r="GK135" s="184">
        <v>22297</v>
      </c>
      <c r="GL135" s="185">
        <f>GK135-GE135</f>
        <v>516</v>
      </c>
      <c r="GM135" s="186">
        <v>5.56</v>
      </c>
      <c r="GN135" s="187">
        <f>GM135*GL135</f>
        <v>2868.9599999999996</v>
      </c>
      <c r="GO135" s="188"/>
      <c r="GP135" s="187">
        <f>GO135-GN135+GJ135</f>
        <v>-2213.8700000000022</v>
      </c>
      <c r="GQ135" s="184">
        <v>21539</v>
      </c>
      <c r="GR135" s="185">
        <f>GQ135-GK135</f>
        <v>-758</v>
      </c>
      <c r="GS135" s="186">
        <v>5.56</v>
      </c>
      <c r="GT135" s="187">
        <f>GS135*GR135</f>
        <v>-4214.4799999999996</v>
      </c>
      <c r="GU135" s="197">
        <f>10000-12000.61</f>
        <v>-2000.6100000000006</v>
      </c>
      <c r="GV135" s="187">
        <f t="shared" si="682"/>
        <v>0</v>
      </c>
    </row>
    <row r="136" spans="1:204" ht="15.75" customHeight="1" x14ac:dyDescent="0.25">
      <c r="A136" s="204" t="s">
        <v>116</v>
      </c>
      <c r="B136" s="182">
        <v>130</v>
      </c>
      <c r="FM136" s="245" t="s">
        <v>177</v>
      </c>
      <c r="FN136" s="246"/>
      <c r="FO136" s="246"/>
      <c r="FP136" s="247"/>
      <c r="FQ136" s="197"/>
      <c r="FR136" s="198">
        <f t="shared" si="611"/>
        <v>0</v>
      </c>
      <c r="FS136" s="245" t="s">
        <v>177</v>
      </c>
      <c r="FT136" s="246"/>
      <c r="FU136" s="246"/>
      <c r="FV136" s="247"/>
      <c r="FW136" s="197"/>
      <c r="FX136" s="198">
        <f t="shared" si="612"/>
        <v>0</v>
      </c>
      <c r="FY136" s="245" t="s">
        <v>177</v>
      </c>
      <c r="FZ136" s="246"/>
      <c r="GA136" s="246"/>
      <c r="GB136" s="247"/>
      <c r="GC136" s="197"/>
      <c r="GD136" s="198">
        <f t="shared" si="613"/>
        <v>0</v>
      </c>
      <c r="GE136" s="245" t="s">
        <v>177</v>
      </c>
      <c r="GF136" s="246"/>
      <c r="GG136" s="246"/>
      <c r="GH136" s="247"/>
      <c r="GI136" s="197"/>
      <c r="GJ136" s="198">
        <f t="shared" si="614"/>
        <v>0</v>
      </c>
      <c r="GK136" s="245" t="s">
        <v>177</v>
      </c>
      <c r="GL136" s="246"/>
      <c r="GM136" s="246"/>
      <c r="GN136" s="247"/>
      <c r="GO136" s="197"/>
      <c r="GP136" s="198">
        <f t="shared" si="680"/>
        <v>0</v>
      </c>
      <c r="GQ136" s="245" t="s">
        <v>177</v>
      </c>
      <c r="GR136" s="246"/>
      <c r="GS136" s="246"/>
      <c r="GT136" s="247"/>
      <c r="GU136" s="188"/>
      <c r="GV136" s="187">
        <f t="shared" si="682"/>
        <v>0</v>
      </c>
    </row>
    <row r="137" spans="1:204" ht="15.75" customHeight="1" x14ac:dyDescent="0.25">
      <c r="A137" s="115" t="s">
        <v>110</v>
      </c>
      <c r="B137" s="114">
        <v>131</v>
      </c>
      <c r="C137" s="205"/>
      <c r="D137" s="182"/>
      <c r="E137" s="206"/>
      <c r="F137" s="206"/>
      <c r="G137" s="206"/>
      <c r="H137" s="207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5"/>
      <c r="Y137" s="205"/>
      <c r="Z137" s="182"/>
      <c r="AA137" s="182"/>
      <c r="AB137" s="205"/>
      <c r="AC137" s="209"/>
      <c r="AD137" s="205"/>
      <c r="AE137" s="194"/>
      <c r="AF137" s="195"/>
      <c r="AG137" s="186"/>
      <c r="AH137" s="187"/>
      <c r="AI137" s="188"/>
      <c r="AJ137" s="187"/>
      <c r="AK137" s="194"/>
      <c r="AL137" s="195"/>
      <c r="AM137" s="186">
        <v>5.04</v>
      </c>
      <c r="AN137" s="187"/>
      <c r="AO137" s="188"/>
      <c r="AP137" s="187">
        <f>AO137-AN137+AJ137</f>
        <v>0</v>
      </c>
      <c r="AQ137" s="194">
        <v>0</v>
      </c>
      <c r="AR137" s="195">
        <f>AQ137-AK137</f>
        <v>0</v>
      </c>
      <c r="AS137" s="186">
        <v>9.0399999999999991</v>
      </c>
      <c r="AT137" s="187">
        <f>AS137*AR137</f>
        <v>0</v>
      </c>
      <c r="AU137" s="188"/>
      <c r="AV137" s="187">
        <f>AU137-AT137+AP137</f>
        <v>0</v>
      </c>
      <c r="AW137" s="194">
        <v>6</v>
      </c>
      <c r="AX137" s="195">
        <f>AW137-AQ137</f>
        <v>6</v>
      </c>
      <c r="AY137" s="186">
        <v>5.04</v>
      </c>
      <c r="AZ137" s="187">
        <f>AY137*AX137</f>
        <v>30.240000000000002</v>
      </c>
      <c r="BA137" s="188"/>
      <c r="BB137" s="196">
        <f>BA137-AZ137+AV137</f>
        <v>-30.240000000000002</v>
      </c>
      <c r="BC137" s="184">
        <v>6</v>
      </c>
      <c r="BD137" s="185">
        <f>BC137-AW137</f>
        <v>0</v>
      </c>
      <c r="BE137" s="186">
        <v>5.04</v>
      </c>
      <c r="BF137" s="187">
        <f>BE137*BD137</f>
        <v>0</v>
      </c>
      <c r="BG137" s="188"/>
      <c r="BH137" s="196">
        <f>BG137-BF137+BB137</f>
        <v>-30.240000000000002</v>
      </c>
      <c r="BI137" s="184">
        <v>6</v>
      </c>
      <c r="BJ137" s="185">
        <f>BI137-BC137</f>
        <v>0</v>
      </c>
      <c r="BK137" s="186">
        <v>5.04</v>
      </c>
      <c r="BL137" s="187">
        <f>BK137*BJ137</f>
        <v>0</v>
      </c>
      <c r="BM137" s="188"/>
      <c r="BN137" s="187">
        <f>BM137-BL137+BH137</f>
        <v>-30.240000000000002</v>
      </c>
      <c r="BO137" s="184">
        <v>6</v>
      </c>
      <c r="BP137" s="185">
        <f>BO137-BI137</f>
        <v>0</v>
      </c>
      <c r="BQ137" s="186">
        <v>5.04</v>
      </c>
      <c r="BR137" s="187">
        <f>BQ137*BP137</f>
        <v>0</v>
      </c>
      <c r="BS137" s="188"/>
      <c r="BT137" s="187">
        <f>BS137-BR137+BN137</f>
        <v>-30.240000000000002</v>
      </c>
      <c r="BU137" s="184">
        <v>6</v>
      </c>
      <c r="BV137" s="185">
        <f>BU137-BO137</f>
        <v>0</v>
      </c>
      <c r="BW137" s="186">
        <v>5.04</v>
      </c>
      <c r="BX137" s="187">
        <f>BW137*BV137</f>
        <v>0</v>
      </c>
      <c r="BY137" s="188"/>
      <c r="BZ137" s="187">
        <f>BY137-BX137+BT137</f>
        <v>-30.240000000000002</v>
      </c>
      <c r="CA137" s="184">
        <v>6</v>
      </c>
      <c r="CB137" s="185">
        <f>CA137-BU137</f>
        <v>0</v>
      </c>
      <c r="CC137" s="186">
        <v>5.04</v>
      </c>
      <c r="CD137" s="187">
        <f>CC137*CB137</f>
        <v>0</v>
      </c>
      <c r="CE137" s="188"/>
      <c r="CF137" s="187">
        <f>CE137-CD137+BZ137</f>
        <v>-30.240000000000002</v>
      </c>
      <c r="CG137" s="184">
        <v>6</v>
      </c>
      <c r="CH137" s="185">
        <f>CG137-CA137</f>
        <v>0</v>
      </c>
      <c r="CI137" s="186">
        <v>5.04</v>
      </c>
      <c r="CJ137" s="187">
        <f>CI137*CH137</f>
        <v>0</v>
      </c>
      <c r="CK137" s="188"/>
      <c r="CL137" s="187">
        <f>CK137-CJ137+CF137</f>
        <v>-30.240000000000002</v>
      </c>
      <c r="CM137" s="184">
        <v>6</v>
      </c>
      <c r="CN137" s="185">
        <f>CM137-CG137</f>
        <v>0</v>
      </c>
      <c r="CO137" s="186">
        <v>5.04</v>
      </c>
      <c r="CP137" s="187">
        <f>CO137*CN137</f>
        <v>0</v>
      </c>
      <c r="CQ137" s="188"/>
      <c r="CR137" s="187">
        <f>CQ137-CP137+CL137</f>
        <v>-30.240000000000002</v>
      </c>
      <c r="CS137" s="184">
        <v>6</v>
      </c>
      <c r="CT137" s="185">
        <f>CS137-CM137</f>
        <v>0</v>
      </c>
      <c r="CU137" s="186">
        <v>5.04</v>
      </c>
      <c r="CV137" s="187">
        <f>CU137*CT137</f>
        <v>0</v>
      </c>
      <c r="CW137" s="188"/>
      <c r="CX137" s="187">
        <f>CW137-CV137+CR137</f>
        <v>-30.240000000000002</v>
      </c>
      <c r="CY137" s="184">
        <v>9</v>
      </c>
      <c r="CZ137" s="185">
        <f>CY137-CS137</f>
        <v>3</v>
      </c>
      <c r="DA137" s="186">
        <v>5.04</v>
      </c>
      <c r="DB137" s="187">
        <f>DA137*CZ137</f>
        <v>15.120000000000001</v>
      </c>
      <c r="DC137" s="188"/>
      <c r="DD137" s="187">
        <f>DC137-DB137+CX137</f>
        <v>-45.36</v>
      </c>
      <c r="DE137" s="184">
        <v>9</v>
      </c>
      <c r="DF137" s="185">
        <f>DE137-CY137</f>
        <v>0</v>
      </c>
      <c r="DG137" s="186">
        <v>5.29</v>
      </c>
      <c r="DH137" s="187">
        <f>DG137*DF137</f>
        <v>0</v>
      </c>
      <c r="DI137" s="188"/>
      <c r="DJ137" s="187">
        <f>DI137-DH137+DD137</f>
        <v>-45.36</v>
      </c>
      <c r="DK137" s="184">
        <v>145</v>
      </c>
      <c r="DL137" s="185">
        <f>DK137-DE137</f>
        <v>136</v>
      </c>
      <c r="DM137" s="186">
        <v>5.29</v>
      </c>
      <c r="DN137" s="187">
        <f>DM137*DL137</f>
        <v>719.44</v>
      </c>
      <c r="DO137" s="188">
        <v>225</v>
      </c>
      <c r="DP137" s="187">
        <f>DO137-DN137+DJ137</f>
        <v>-539.80000000000007</v>
      </c>
      <c r="DQ137" s="184">
        <v>159</v>
      </c>
      <c r="DR137" s="185">
        <f>DQ137-DK137</f>
        <v>14</v>
      </c>
      <c r="DS137" s="186">
        <v>5.29</v>
      </c>
      <c r="DT137" s="187">
        <f>DS137*DR137</f>
        <v>74.06</v>
      </c>
      <c r="DU137" s="188"/>
      <c r="DV137" s="187">
        <f>DU137-DT137+DP137</f>
        <v>-613.86000000000013</v>
      </c>
      <c r="DW137" s="184">
        <v>181</v>
      </c>
      <c r="DX137" s="185">
        <f>DW137-DQ137</f>
        <v>22</v>
      </c>
      <c r="DY137" s="186">
        <v>5.29</v>
      </c>
      <c r="DZ137" s="187">
        <f>DY137*DX137</f>
        <v>116.38</v>
      </c>
      <c r="EA137" s="188"/>
      <c r="EB137" s="187">
        <f>EA137-DZ137+DV137</f>
        <v>-730.24000000000012</v>
      </c>
      <c r="EC137" s="184">
        <v>619</v>
      </c>
      <c r="ED137" s="185">
        <f>EC137-DW137</f>
        <v>438</v>
      </c>
      <c r="EE137" s="186">
        <v>5.29</v>
      </c>
      <c r="EF137" s="187">
        <f>EE137*ED137</f>
        <v>2317.02</v>
      </c>
      <c r="EG137" s="188"/>
      <c r="EH137" s="187">
        <f>EG137-EF137+EB137</f>
        <v>-3047.26</v>
      </c>
      <c r="EI137" s="184">
        <v>2427</v>
      </c>
      <c r="EJ137" s="185">
        <f>EI137-EC137</f>
        <v>1808</v>
      </c>
      <c r="EK137" s="186">
        <v>5.29</v>
      </c>
      <c r="EL137" s="187">
        <f>EK137*EJ137</f>
        <v>9564.32</v>
      </c>
      <c r="EM137" s="188"/>
      <c r="EN137" s="187">
        <f>EM137-EL137+EH137</f>
        <v>-12611.58</v>
      </c>
      <c r="EO137" s="184">
        <v>4136</v>
      </c>
      <c r="EP137" s="185">
        <f>EO137-EI137</f>
        <v>1709</v>
      </c>
      <c r="EQ137" s="186">
        <v>5.38</v>
      </c>
      <c r="ER137" s="187">
        <f>EQ137*EP137</f>
        <v>9194.42</v>
      </c>
      <c r="ES137" s="188"/>
      <c r="ET137" s="187">
        <f>ES137-ER137+EN137</f>
        <v>-21806</v>
      </c>
      <c r="EU137" s="184">
        <v>5694</v>
      </c>
      <c r="EV137" s="185">
        <f>EU137-EO137</f>
        <v>1558</v>
      </c>
      <c r="EW137" s="186">
        <v>5.38</v>
      </c>
      <c r="EX137" s="187">
        <f>EW137*EV137</f>
        <v>8382.0399999999991</v>
      </c>
      <c r="EY137" s="188"/>
      <c r="EZ137" s="187">
        <f>EY137-EX137+ET137</f>
        <v>-30188.04</v>
      </c>
      <c r="FA137" s="184">
        <v>6609</v>
      </c>
      <c r="FB137" s="185">
        <f>FA137-EU137</f>
        <v>915</v>
      </c>
      <c r="FC137" s="186">
        <v>5.38</v>
      </c>
      <c r="FD137" s="187">
        <f>FC137*FB137</f>
        <v>4922.7</v>
      </c>
      <c r="FE137" s="188"/>
      <c r="FF137" s="187">
        <f>FE137-FD137+EZ137</f>
        <v>-35110.74</v>
      </c>
      <c r="FG137" s="184">
        <v>7111</v>
      </c>
      <c r="FH137" s="185">
        <f>FG137-FA137</f>
        <v>502</v>
      </c>
      <c r="FI137" s="186">
        <v>5.38</v>
      </c>
      <c r="FJ137" s="187">
        <f>FI137*FH137</f>
        <v>2700.7599999999998</v>
      </c>
      <c r="FK137" s="188">
        <v>35112</v>
      </c>
      <c r="FL137" s="187">
        <f>FK137-FJ137+FF137</f>
        <v>-2699.4999999999964</v>
      </c>
      <c r="FM137" s="184">
        <v>7228</v>
      </c>
      <c r="FN137" s="185">
        <f>FM137-FG137</f>
        <v>117</v>
      </c>
      <c r="FO137" s="186">
        <v>5.38</v>
      </c>
      <c r="FP137" s="187">
        <f>FO137*FN137</f>
        <v>629.46</v>
      </c>
      <c r="FQ137" s="188"/>
      <c r="FR137" s="187">
        <f>FQ137-FP137+FL137</f>
        <v>-3328.9599999999964</v>
      </c>
      <c r="FS137" s="184">
        <v>7354</v>
      </c>
      <c r="FT137" s="185">
        <f>FS137-FM137</f>
        <v>126</v>
      </c>
      <c r="FU137" s="186">
        <v>5.38</v>
      </c>
      <c r="FV137" s="187">
        <f>FU137*FT137</f>
        <v>677.88</v>
      </c>
      <c r="FW137" s="188">
        <v>3328.96</v>
      </c>
      <c r="FX137" s="187">
        <f>FW137-FV137+FR137</f>
        <v>-677.87999999999647</v>
      </c>
      <c r="FY137" s="184">
        <v>7274</v>
      </c>
      <c r="FZ137" s="185">
        <f>FY137-FS137</f>
        <v>-80</v>
      </c>
      <c r="GA137" s="186">
        <v>5.56</v>
      </c>
      <c r="GB137" s="187">
        <f>GA137*FZ137</f>
        <v>-444.79999999999995</v>
      </c>
      <c r="GC137" s="188"/>
      <c r="GD137" s="187">
        <f>GC137-GB137+FX137</f>
        <v>-233.07999999999652</v>
      </c>
      <c r="GE137" s="245" t="s">
        <v>177</v>
      </c>
      <c r="GF137" s="246"/>
      <c r="GG137" s="246"/>
      <c r="GH137" s="247"/>
      <c r="GI137" s="188"/>
      <c r="GJ137" s="57">
        <f>GI137-GH137+GD137</f>
        <v>-233.07999999999652</v>
      </c>
      <c r="GK137" s="245" t="s">
        <v>177</v>
      </c>
      <c r="GL137" s="246"/>
      <c r="GM137" s="246"/>
      <c r="GN137" s="247"/>
      <c r="GO137" s="188"/>
      <c r="GP137" s="57">
        <f>GO137-GN137+GJ137</f>
        <v>-233.07999999999652</v>
      </c>
      <c r="GQ137" s="245" t="s">
        <v>177</v>
      </c>
      <c r="GR137" s="246"/>
      <c r="GS137" s="246"/>
      <c r="GT137" s="247"/>
      <c r="GU137" s="244">
        <f>234-0.92</f>
        <v>233.08</v>
      </c>
      <c r="GV137" s="187">
        <f t="shared" si="682"/>
        <v>3.4958702599396929E-12</v>
      </c>
    </row>
    <row r="138" spans="1:204" s="107" customFormat="1" ht="15" hidden="1" x14ac:dyDescent="0.25">
      <c r="C138" s="169"/>
      <c r="D138" s="160"/>
      <c r="E138" s="170"/>
      <c r="F138" s="170"/>
      <c r="G138" s="170"/>
      <c r="H138" s="171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  <c r="V138" s="172"/>
      <c r="W138" s="172"/>
      <c r="X138" s="169"/>
      <c r="Y138" s="169"/>
      <c r="Z138" s="160"/>
      <c r="AA138" s="160"/>
      <c r="AB138" s="169"/>
      <c r="AC138" s="173"/>
      <c r="AD138" s="169"/>
      <c r="AE138" s="161"/>
      <c r="AF138" s="162">
        <f>AE138-Y138</f>
        <v>0</v>
      </c>
      <c r="AG138" s="163">
        <v>4.8099999999999996</v>
      </c>
      <c r="AH138" s="164">
        <f>AG138*AF138</f>
        <v>0</v>
      </c>
      <c r="AI138" s="165"/>
      <c r="AJ138" s="164">
        <f>AI138-AH138+AD138</f>
        <v>0</v>
      </c>
      <c r="AK138" s="161"/>
      <c r="AL138" s="162">
        <f>AK138-AE138</f>
        <v>0</v>
      </c>
      <c r="AM138" s="163">
        <v>5.04</v>
      </c>
      <c r="AN138" s="164">
        <f>AM138*AL138</f>
        <v>0</v>
      </c>
      <c r="AO138" s="165"/>
      <c r="AP138" s="164">
        <f>AO138-AN138+AJ138</f>
        <v>0</v>
      </c>
      <c r="AQ138" s="161"/>
      <c r="AR138" s="162">
        <f>AQ138-AK138</f>
        <v>0</v>
      </c>
      <c r="AS138" s="163">
        <v>5.04</v>
      </c>
      <c r="AT138" s="164">
        <f>AS138*AR138</f>
        <v>0</v>
      </c>
      <c r="AU138" s="165"/>
      <c r="AV138" s="164">
        <f>AU138-AT138+AP138</f>
        <v>0</v>
      </c>
      <c r="AW138" s="161"/>
      <c r="AX138" s="162">
        <f>AW138-AQ138</f>
        <v>0</v>
      </c>
      <c r="AY138" s="163">
        <v>5.04</v>
      </c>
      <c r="AZ138" s="164">
        <f>AY138*AX138</f>
        <v>0</v>
      </c>
      <c r="BA138" s="165"/>
      <c r="BB138" s="166">
        <f>BA138-AZ138+AV138</f>
        <v>0</v>
      </c>
      <c r="BC138" s="167"/>
      <c r="BD138" s="168">
        <f>BC138-AW138</f>
        <v>0</v>
      </c>
      <c r="BE138" s="163">
        <v>5.04</v>
      </c>
      <c r="BF138" s="164">
        <f>BE138*BD138</f>
        <v>0</v>
      </c>
      <c r="BG138" s="165"/>
      <c r="BH138" s="166">
        <f>BG138-BF138+BB138</f>
        <v>0</v>
      </c>
      <c r="BI138" s="167"/>
      <c r="BJ138" s="168">
        <f>BI138-BC138</f>
        <v>0</v>
      </c>
      <c r="BK138" s="163">
        <v>5.04</v>
      </c>
      <c r="BL138" s="164">
        <f>BK138*BJ138</f>
        <v>0</v>
      </c>
      <c r="BM138" s="165"/>
      <c r="BN138" s="164">
        <f>BM138-BL138+BH138</f>
        <v>0</v>
      </c>
      <c r="BO138" s="167"/>
      <c r="BP138" s="168">
        <f>BO138-BI138</f>
        <v>0</v>
      </c>
      <c r="BQ138" s="163">
        <v>5.04</v>
      </c>
      <c r="BR138" s="164">
        <f>BQ138*BP138</f>
        <v>0</v>
      </c>
      <c r="BS138" s="165"/>
      <c r="BT138" s="164">
        <f>BS138-BR138+BN138</f>
        <v>0</v>
      </c>
      <c r="BU138" s="167"/>
      <c r="BV138" s="168">
        <f>BU138-BO138</f>
        <v>0</v>
      </c>
      <c r="BW138" s="163">
        <v>5.04</v>
      </c>
      <c r="BX138" s="164">
        <f>BW138*BV138</f>
        <v>0</v>
      </c>
      <c r="BY138" s="165"/>
      <c r="BZ138" s="164">
        <f>BY138-BX138+BT138</f>
        <v>0</v>
      </c>
      <c r="CA138" s="167"/>
      <c r="CB138" s="168">
        <f>CA138-BU138</f>
        <v>0</v>
      </c>
      <c r="CC138" s="163">
        <v>5.04</v>
      </c>
      <c r="CD138" s="164">
        <f>CC138*CB138</f>
        <v>0</v>
      </c>
      <c r="CE138" s="165"/>
      <c r="CF138" s="164">
        <f>CE138-CD138+BZ138</f>
        <v>0</v>
      </c>
      <c r="CG138" s="167"/>
      <c r="CH138" s="168">
        <f>CG138-CA138</f>
        <v>0</v>
      </c>
      <c r="CI138" s="163">
        <v>5.04</v>
      </c>
      <c r="CJ138" s="164">
        <f>CI138*CH138</f>
        <v>0</v>
      </c>
      <c r="CK138" s="165"/>
      <c r="CL138" s="230"/>
      <c r="CM138" s="231"/>
      <c r="CN138" s="232"/>
      <c r="CO138" s="233"/>
      <c r="CP138" s="228"/>
      <c r="CQ138" s="234"/>
      <c r="CR138" s="230"/>
      <c r="CS138" s="231"/>
      <c r="CT138" s="232"/>
      <c r="CU138" s="233"/>
      <c r="CV138" s="228"/>
      <c r="CW138" s="234"/>
      <c r="CX138" s="230"/>
      <c r="CY138" s="231"/>
      <c r="CZ138" s="232"/>
      <c r="DA138" s="233"/>
      <c r="DB138" s="228"/>
      <c r="DC138" s="234"/>
      <c r="DD138" s="230"/>
      <c r="DE138" s="231"/>
      <c r="DF138" s="232"/>
      <c r="DG138" s="233"/>
      <c r="DH138" s="228"/>
      <c r="DI138" s="234"/>
      <c r="DJ138" s="228"/>
      <c r="DK138" s="48"/>
      <c r="DL138" s="34"/>
      <c r="DM138" s="26"/>
      <c r="DN138" s="51"/>
      <c r="DO138" s="234"/>
      <c r="DP138" s="55"/>
      <c r="DQ138" s="48"/>
      <c r="DR138" s="34"/>
      <c r="DS138" s="26"/>
      <c r="DT138" s="51"/>
      <c r="DU138" s="51"/>
      <c r="DV138" s="55"/>
      <c r="DW138" s="48"/>
      <c r="DX138" s="34"/>
      <c r="DY138" s="26"/>
      <c r="DZ138" s="51"/>
      <c r="EA138" s="51"/>
      <c r="EB138" s="55"/>
      <c r="EC138" s="48"/>
      <c r="ED138" s="34"/>
      <c r="EE138" s="26"/>
      <c r="EF138" s="51"/>
      <c r="EG138" s="51"/>
      <c r="EH138" s="55"/>
      <c r="EI138" s="48"/>
      <c r="EJ138" s="34"/>
      <c r="EK138" s="26"/>
      <c r="EL138" s="51"/>
      <c r="EM138" s="51"/>
      <c r="EN138" s="55"/>
      <c r="EO138" s="48"/>
      <c r="EP138" s="34"/>
      <c r="EQ138" s="26"/>
      <c r="ER138" s="51"/>
      <c r="ES138" s="51"/>
      <c r="ET138" s="55"/>
      <c r="EU138" s="48"/>
      <c r="EV138" s="34"/>
      <c r="EW138" s="26"/>
      <c r="EX138" s="51"/>
      <c r="EY138" s="51"/>
      <c r="EZ138" s="55"/>
      <c r="FA138" s="48"/>
      <c r="FB138" s="34"/>
      <c r="FC138" s="26"/>
      <c r="FD138" s="51"/>
      <c r="FE138" s="51"/>
      <c r="FF138" s="55"/>
      <c r="FG138" s="48"/>
      <c r="FH138" s="34"/>
      <c r="FI138" s="26"/>
      <c r="FJ138" s="51"/>
      <c r="FK138" s="51"/>
      <c r="FL138" s="55"/>
      <c r="FM138" s="48"/>
      <c r="FN138" s="34"/>
      <c r="FO138" s="26"/>
      <c r="FP138" s="51"/>
      <c r="FQ138" s="51"/>
      <c r="FR138" s="55"/>
      <c r="FS138" s="48"/>
      <c r="FT138" s="34"/>
      <c r="FU138" s="26"/>
      <c r="FV138" s="51"/>
      <c r="FW138" s="51"/>
      <c r="FX138" s="55">
        <f>SUM(FX93:FX137)</f>
        <v>-109945.78439999996</v>
      </c>
      <c r="FY138" s="48"/>
      <c r="FZ138" s="34"/>
      <c r="GA138" s="26"/>
      <c r="GB138" s="51"/>
      <c r="GC138" s="51"/>
      <c r="GD138" s="55">
        <f>SUM(GD93:GD137)</f>
        <v>-71024.644400000005</v>
      </c>
      <c r="GE138" s="48"/>
      <c r="GF138" s="34"/>
      <c r="GG138" s="26"/>
      <c r="GH138" s="51"/>
      <c r="GI138" s="51"/>
      <c r="GJ138" s="55">
        <f>SUM(GJ93:GJ137)</f>
        <v>-88066.444400000037</v>
      </c>
      <c r="GK138" s="48"/>
      <c r="GL138" s="34"/>
      <c r="GM138" s="26"/>
      <c r="GN138" s="51"/>
      <c r="GO138" s="51"/>
      <c r="GP138" s="55">
        <f>SUM(GP93:GP137)</f>
        <v>-115438.85279999998</v>
      </c>
      <c r="GQ138" s="48"/>
      <c r="GR138" s="34"/>
      <c r="GS138" s="26"/>
      <c r="GT138" s="51"/>
      <c r="GU138" s="51"/>
      <c r="GV138" s="55">
        <f>SUM(GV93:GV137)</f>
        <v>-77579.982799999983</v>
      </c>
    </row>
    <row r="139" spans="1:204" ht="15" hidden="1" x14ac:dyDescent="0.25">
      <c r="C139" s="8"/>
      <c r="D139" s="9"/>
      <c r="E139" s="10"/>
      <c r="F139" s="10"/>
      <c r="G139" s="10"/>
      <c r="H139" s="15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8"/>
      <c r="Y139" s="8"/>
      <c r="Z139" s="9"/>
      <c r="AA139" s="9"/>
      <c r="AB139" s="8"/>
      <c r="AC139" s="14"/>
      <c r="AD139" s="8"/>
      <c r="AE139" s="49"/>
      <c r="AF139" s="36">
        <f>AE139-Y139</f>
        <v>0</v>
      </c>
      <c r="AG139" s="27">
        <v>5.04</v>
      </c>
      <c r="AH139" s="37">
        <f>AG139*AF139</f>
        <v>0</v>
      </c>
      <c r="AI139" s="53"/>
      <c r="AJ139" s="37">
        <f>AI139-AH139+AD139</f>
        <v>0</v>
      </c>
      <c r="AK139" s="49"/>
      <c r="AL139" s="36">
        <f>AK139-AE139</f>
        <v>0</v>
      </c>
      <c r="AM139" s="27">
        <v>5.04</v>
      </c>
      <c r="AN139" s="37">
        <f>AM139*AL139</f>
        <v>0</v>
      </c>
      <c r="AO139" s="53"/>
      <c r="AP139" s="59">
        <f>AO139-AN139+AJ139</f>
        <v>0</v>
      </c>
      <c r="AQ139" s="49"/>
      <c r="AR139" s="36">
        <f>AQ139-AK139</f>
        <v>0</v>
      </c>
      <c r="AS139" s="27">
        <v>8.0399999999999991</v>
      </c>
      <c r="AT139" s="37">
        <f>AS139*AR139</f>
        <v>0</v>
      </c>
      <c r="AU139" s="53"/>
      <c r="AV139" s="59">
        <f>AU139-AT139+AP139</f>
        <v>0</v>
      </c>
      <c r="AW139" s="49"/>
      <c r="AX139" s="36">
        <f>AW139-AQ139</f>
        <v>0</v>
      </c>
      <c r="AY139" s="27">
        <v>5.04</v>
      </c>
      <c r="AZ139" s="37">
        <f>AY139*AX139</f>
        <v>0</v>
      </c>
      <c r="BA139" s="53"/>
      <c r="BB139" s="121">
        <f>BA139-AZ139+AV139</f>
        <v>0</v>
      </c>
      <c r="BC139" s="128">
        <v>6</v>
      </c>
      <c r="BD139" s="124">
        <f>BC139-AW139</f>
        <v>6</v>
      </c>
      <c r="BE139" s="27">
        <v>5.04</v>
      </c>
      <c r="BF139" s="37">
        <f>BE139*BD139</f>
        <v>30.240000000000002</v>
      </c>
      <c r="BG139" s="53"/>
      <c r="BH139" s="120">
        <f>BG139-BF139+BB139</f>
        <v>-30.240000000000002</v>
      </c>
      <c r="BI139" s="128">
        <v>6</v>
      </c>
      <c r="BJ139" s="124">
        <f>BI139-BC139</f>
        <v>0</v>
      </c>
      <c r="BK139" s="27">
        <v>5.04</v>
      </c>
      <c r="BL139" s="37">
        <f>BK139*BJ139</f>
        <v>0</v>
      </c>
      <c r="BM139" s="53"/>
      <c r="BN139" s="58">
        <f>BM139-BL139+BH139</f>
        <v>-30.240000000000002</v>
      </c>
      <c r="BO139" s="128">
        <v>6</v>
      </c>
      <c r="BP139" s="124">
        <f>BO139-BI139</f>
        <v>0</v>
      </c>
      <c r="BQ139" s="27">
        <v>5.04</v>
      </c>
      <c r="BR139" s="37">
        <f>BQ139*BP139</f>
        <v>0</v>
      </c>
      <c r="BS139" s="53"/>
      <c r="BT139" s="58">
        <f>BS139-BR139+BN139</f>
        <v>-30.240000000000002</v>
      </c>
      <c r="BU139" s="128">
        <v>6</v>
      </c>
      <c r="BV139" s="124">
        <f>BU139-BO139</f>
        <v>0</v>
      </c>
      <c r="BW139" s="27">
        <v>5.04</v>
      </c>
      <c r="BX139" s="37">
        <f>BW139*BV139</f>
        <v>0</v>
      </c>
      <c r="BY139" s="53"/>
      <c r="BZ139" s="58">
        <f>BY139-BX139+BT139</f>
        <v>-30.240000000000002</v>
      </c>
      <c r="CA139" s="128">
        <v>6</v>
      </c>
      <c r="CB139" s="124">
        <f>CA139-BU139</f>
        <v>0</v>
      </c>
      <c r="CC139" s="27">
        <v>5.04</v>
      </c>
      <c r="CD139" s="37">
        <f>CC139*CB139</f>
        <v>0</v>
      </c>
      <c r="CE139" s="53"/>
      <c r="CF139" s="58">
        <f>CE139-CD139+BZ139</f>
        <v>-30.240000000000002</v>
      </c>
      <c r="CG139" s="128">
        <v>6</v>
      </c>
      <c r="CH139" s="124">
        <f>CG139-CA139</f>
        <v>0</v>
      </c>
      <c r="CI139" s="27">
        <v>5.04</v>
      </c>
      <c r="CJ139" s="37">
        <f>CI139*CH139</f>
        <v>0</v>
      </c>
      <c r="CK139" s="53"/>
      <c r="CL139" s="58">
        <f>CK139-CJ139+CF139</f>
        <v>-30.240000000000002</v>
      </c>
      <c r="CM139" s="128">
        <v>61</v>
      </c>
      <c r="CN139" s="124">
        <f>CM139-CG139</f>
        <v>55</v>
      </c>
      <c r="CO139" s="27">
        <v>5.04</v>
      </c>
      <c r="CP139" s="37">
        <f>CO139*CN139</f>
        <v>277.2</v>
      </c>
      <c r="CQ139" s="53"/>
      <c r="CR139" s="58">
        <f>CQ139-CP139+CL139</f>
        <v>-307.44</v>
      </c>
      <c r="CS139" s="128">
        <v>210</v>
      </c>
      <c r="CT139" s="124">
        <f>CS139-CM139</f>
        <v>149</v>
      </c>
      <c r="CU139" s="27">
        <v>5.04</v>
      </c>
      <c r="CV139" s="37">
        <f>CU139*CT139</f>
        <v>750.96</v>
      </c>
      <c r="CW139" s="53"/>
      <c r="CX139" s="57">
        <f>CW139-CV139+CR139</f>
        <v>-1058.4000000000001</v>
      </c>
      <c r="CY139" s="128">
        <v>425</v>
      </c>
      <c r="CZ139" s="124">
        <f>CY139-CS139</f>
        <v>215</v>
      </c>
      <c r="DA139" s="27">
        <v>5.04</v>
      </c>
      <c r="DB139" s="37">
        <f>DA139*CZ139</f>
        <v>1083.5999999999999</v>
      </c>
      <c r="DC139" s="53"/>
      <c r="DD139" s="57">
        <f>DC139-DB139+CX139</f>
        <v>-2142</v>
      </c>
      <c r="DE139" s="128">
        <v>515</v>
      </c>
      <c r="DF139" s="124">
        <f>DE139-CY139</f>
        <v>90</v>
      </c>
      <c r="DG139" s="27">
        <v>5.29</v>
      </c>
      <c r="DH139" s="37">
        <f>DG139*DF139</f>
        <v>476.1</v>
      </c>
      <c r="DI139" s="53"/>
      <c r="DJ139" s="57">
        <f>DI139-DH139+DD139</f>
        <v>-2618.1</v>
      </c>
      <c r="DO139" s="53"/>
      <c r="FX139" s="55" t="s">
        <v>193</v>
      </c>
      <c r="GD139" s="55" t="s">
        <v>193</v>
      </c>
      <c r="GJ139" s="55" t="s">
        <v>193</v>
      </c>
      <c r="GP139" s="55" t="s">
        <v>193</v>
      </c>
      <c r="GV139" s="55" t="s">
        <v>193</v>
      </c>
    </row>
    <row r="141" spans="1:204" ht="15.75" customHeight="1" x14ac:dyDescent="0.25">
      <c r="GL141" s="34">
        <v>5678</v>
      </c>
    </row>
    <row r="142" spans="1:204" ht="15.75" customHeight="1" x14ac:dyDescent="0.25">
      <c r="GL142" s="34">
        <v>3065</v>
      </c>
    </row>
    <row r="143" spans="1:204" ht="15.75" customHeight="1" x14ac:dyDescent="0.25">
      <c r="GL143" s="34">
        <f>SUM(GL141:GL142)</f>
        <v>8743</v>
      </c>
    </row>
  </sheetData>
  <autoFilter ref="A2:GX139"/>
  <mergeCells count="232">
    <mergeCell ref="GQ125:GT125"/>
    <mergeCell ref="GQ129:GT129"/>
    <mergeCell ref="GQ133:GT133"/>
    <mergeCell ref="GQ134:GT134"/>
    <mergeCell ref="GQ136:GT136"/>
    <mergeCell ref="GQ137:GT137"/>
    <mergeCell ref="GQ115:GT115"/>
    <mergeCell ref="GQ116:GT116"/>
    <mergeCell ref="GQ118:GT118"/>
    <mergeCell ref="GQ119:GT119"/>
    <mergeCell ref="GQ122:GT122"/>
    <mergeCell ref="GQ124:GT124"/>
    <mergeCell ref="GQ108:GT109"/>
    <mergeCell ref="GU108:GU109"/>
    <mergeCell ref="GV108:GV109"/>
    <mergeCell ref="GQ110:GT110"/>
    <mergeCell ref="GQ112:GT112"/>
    <mergeCell ref="GQ114:GT114"/>
    <mergeCell ref="GQ96:GT96"/>
    <mergeCell ref="GQ97:GT97"/>
    <mergeCell ref="GQ98:GT98"/>
    <mergeCell ref="GQ99:GT99"/>
    <mergeCell ref="GQ106:GT106"/>
    <mergeCell ref="GQ107:GT107"/>
    <mergeCell ref="GK136:GN136"/>
    <mergeCell ref="GE137:GH137"/>
    <mergeCell ref="GK137:GN137"/>
    <mergeCell ref="GK133:GN133"/>
    <mergeCell ref="FM134:FP134"/>
    <mergeCell ref="FS134:FV134"/>
    <mergeCell ref="FY134:GB134"/>
    <mergeCell ref="GE134:GH134"/>
    <mergeCell ref="GK134:GN134"/>
    <mergeCell ref="A133:A134"/>
    <mergeCell ref="FM133:FP133"/>
    <mergeCell ref="FS133:FV133"/>
    <mergeCell ref="FY133:GB133"/>
    <mergeCell ref="GE133:GH133"/>
    <mergeCell ref="FM136:FP136"/>
    <mergeCell ref="FS136:FV136"/>
    <mergeCell ref="FY136:GB136"/>
    <mergeCell ref="GE136:GH136"/>
    <mergeCell ref="GK124:GN124"/>
    <mergeCell ref="GE125:GH125"/>
    <mergeCell ref="GK125:GN125"/>
    <mergeCell ref="EI129:EL129"/>
    <mergeCell ref="EO129:ER129"/>
    <mergeCell ref="EU129:EX129"/>
    <mergeCell ref="FA129:FD129"/>
    <mergeCell ref="FG129:FJ129"/>
    <mergeCell ref="FM129:FP129"/>
    <mergeCell ref="FS129:FV129"/>
    <mergeCell ref="FY129:GB129"/>
    <mergeCell ref="GE129:GH129"/>
    <mergeCell ref="GK129:GN129"/>
    <mergeCell ref="GE119:GH119"/>
    <mergeCell ref="GK119:GN119"/>
    <mergeCell ref="FY115:GB115"/>
    <mergeCell ref="GE115:GH115"/>
    <mergeCell ref="GK115:GN115"/>
    <mergeCell ref="GE116:GH116"/>
    <mergeCell ref="GK116:GN116"/>
    <mergeCell ref="GE122:GH122"/>
    <mergeCell ref="GK122:GN122"/>
    <mergeCell ref="EI118:EL118"/>
    <mergeCell ref="EO118:ER118"/>
    <mergeCell ref="EU118:EX118"/>
    <mergeCell ref="FA118:FD118"/>
    <mergeCell ref="FG118:FJ118"/>
    <mergeCell ref="FY114:GB114"/>
    <mergeCell ref="GE114:GH114"/>
    <mergeCell ref="GK114:GN114"/>
    <mergeCell ref="EI115:EL115"/>
    <mergeCell ref="EO115:ER115"/>
    <mergeCell ref="EU115:EX115"/>
    <mergeCell ref="FA115:FD115"/>
    <mergeCell ref="FG115:FJ115"/>
    <mergeCell ref="FM115:FP115"/>
    <mergeCell ref="FS115:FV115"/>
    <mergeCell ref="FM118:FP118"/>
    <mergeCell ref="FS118:FV118"/>
    <mergeCell ref="FY118:GB118"/>
    <mergeCell ref="GE118:GH118"/>
    <mergeCell ref="GK118:GN118"/>
    <mergeCell ref="GK110:GN110"/>
    <mergeCell ref="GE112:GH112"/>
    <mergeCell ref="GK112:GN112"/>
    <mergeCell ref="EI114:EL114"/>
    <mergeCell ref="EO114:ER114"/>
    <mergeCell ref="EU114:EX114"/>
    <mergeCell ref="FA114:FD114"/>
    <mergeCell ref="FG114:FJ114"/>
    <mergeCell ref="FM114:FP114"/>
    <mergeCell ref="FS114:FV114"/>
    <mergeCell ref="GP108:GP109"/>
    <mergeCell ref="EI110:EL110"/>
    <mergeCell ref="EO110:ER110"/>
    <mergeCell ref="EU110:EX110"/>
    <mergeCell ref="FA110:FD110"/>
    <mergeCell ref="FG110:FJ110"/>
    <mergeCell ref="FM110:FP110"/>
    <mergeCell ref="FS110:FV110"/>
    <mergeCell ref="FY110:GB110"/>
    <mergeCell ref="GE110:GH110"/>
    <mergeCell ref="GD108:GD109"/>
    <mergeCell ref="GE108:GH109"/>
    <mergeCell ref="GI108:GI109"/>
    <mergeCell ref="GJ108:GJ109"/>
    <mergeCell ref="GK108:GN109"/>
    <mergeCell ref="GO108:GO109"/>
    <mergeCell ref="FR108:FR109"/>
    <mergeCell ref="FS108:FV109"/>
    <mergeCell ref="FW108:FW109"/>
    <mergeCell ref="FX108:FX109"/>
    <mergeCell ref="FY108:GB109"/>
    <mergeCell ref="GC108:GC109"/>
    <mergeCell ref="FF108:FF109"/>
    <mergeCell ref="FG108:FJ109"/>
    <mergeCell ref="FK108:FK109"/>
    <mergeCell ref="FL108:FL109"/>
    <mergeCell ref="FM108:FP109"/>
    <mergeCell ref="FQ108:FQ109"/>
    <mergeCell ref="ET108:ET109"/>
    <mergeCell ref="EU108:EX109"/>
    <mergeCell ref="EY108:EY109"/>
    <mergeCell ref="EZ108:EZ109"/>
    <mergeCell ref="FA108:FD109"/>
    <mergeCell ref="FE108:FE109"/>
    <mergeCell ref="EH108:EH109"/>
    <mergeCell ref="EI108:EL109"/>
    <mergeCell ref="EM108:EM109"/>
    <mergeCell ref="EN108:EN109"/>
    <mergeCell ref="EO108:ER109"/>
    <mergeCell ref="ES108:ES109"/>
    <mergeCell ref="EB108:EB109"/>
    <mergeCell ref="EC108:EC109"/>
    <mergeCell ref="ED108:ED109"/>
    <mergeCell ref="EE108:EE109"/>
    <mergeCell ref="EF108:EF109"/>
    <mergeCell ref="EG108:EG109"/>
    <mergeCell ref="DH108:DH109"/>
    <mergeCell ref="DI108:DI109"/>
    <mergeCell ref="DV108:DV109"/>
    <mergeCell ref="DW108:DW109"/>
    <mergeCell ref="DX108:DX109"/>
    <mergeCell ref="DY108:DY109"/>
    <mergeCell ref="DZ108:DZ109"/>
    <mergeCell ref="EA108:EA109"/>
    <mergeCell ref="DP108:DP109"/>
    <mergeCell ref="DQ108:DQ109"/>
    <mergeCell ref="DR108:DR109"/>
    <mergeCell ref="DS108:DS109"/>
    <mergeCell ref="DT108:DT109"/>
    <mergeCell ref="DU108:DU109"/>
    <mergeCell ref="FY107:GB107"/>
    <mergeCell ref="GE107:GH107"/>
    <mergeCell ref="CX108:CX109"/>
    <mergeCell ref="CY108:CY109"/>
    <mergeCell ref="CZ108:CZ109"/>
    <mergeCell ref="DA108:DA109"/>
    <mergeCell ref="DB108:DB109"/>
    <mergeCell ref="DC108:DC109"/>
    <mergeCell ref="CR108:CR109"/>
    <mergeCell ref="CS108:CS109"/>
    <mergeCell ref="CT108:CT109"/>
    <mergeCell ref="CU108:CU109"/>
    <mergeCell ref="CV108:CV109"/>
    <mergeCell ref="CW108:CW109"/>
    <mergeCell ref="DJ108:DJ109"/>
    <mergeCell ref="DK108:DK109"/>
    <mergeCell ref="DL108:DL109"/>
    <mergeCell ref="DM108:DM109"/>
    <mergeCell ref="DN108:DN109"/>
    <mergeCell ref="DO108:DO109"/>
    <mergeCell ref="DD108:DD109"/>
    <mergeCell ref="DE108:DE109"/>
    <mergeCell ref="DF108:DF109"/>
    <mergeCell ref="DG108:DG109"/>
    <mergeCell ref="GK107:GN107"/>
    <mergeCell ref="A108:A109"/>
    <mergeCell ref="CG108:CG109"/>
    <mergeCell ref="CH108:CH109"/>
    <mergeCell ref="CI108:CI109"/>
    <mergeCell ref="CJ108:CJ109"/>
    <mergeCell ref="CK108:CK109"/>
    <mergeCell ref="FS106:FV106"/>
    <mergeCell ref="FY106:GB106"/>
    <mergeCell ref="GE106:GH106"/>
    <mergeCell ref="GK106:GN106"/>
    <mergeCell ref="EI107:EL107"/>
    <mergeCell ref="EO107:ER107"/>
    <mergeCell ref="EU107:EX107"/>
    <mergeCell ref="FA107:FD107"/>
    <mergeCell ref="FG107:FJ107"/>
    <mergeCell ref="FM107:FP107"/>
    <mergeCell ref="CL108:CL109"/>
    <mergeCell ref="CM108:CM109"/>
    <mergeCell ref="CN108:CN109"/>
    <mergeCell ref="CO108:CO109"/>
    <mergeCell ref="CP108:CP109"/>
    <mergeCell ref="CQ108:CQ109"/>
    <mergeCell ref="FS107:FV107"/>
    <mergeCell ref="GK98:GN98"/>
    <mergeCell ref="GE99:GH99"/>
    <mergeCell ref="GK99:GN99"/>
    <mergeCell ref="EI106:EL106"/>
    <mergeCell ref="EO106:ER106"/>
    <mergeCell ref="EU106:EX106"/>
    <mergeCell ref="FA106:FD106"/>
    <mergeCell ref="FG106:FJ106"/>
    <mergeCell ref="FM106:FP106"/>
    <mergeCell ref="FA96:FD96"/>
    <mergeCell ref="FG96:FJ96"/>
    <mergeCell ref="FM96:FP96"/>
    <mergeCell ref="FS96:FV96"/>
    <mergeCell ref="FY96:GB96"/>
    <mergeCell ref="GE96:GH96"/>
    <mergeCell ref="GK96:GN96"/>
    <mergeCell ref="A1:GV1"/>
    <mergeCell ref="GK97:GN97"/>
    <mergeCell ref="EI97:EL97"/>
    <mergeCell ref="EO97:ER97"/>
    <mergeCell ref="EU97:EX97"/>
    <mergeCell ref="FA97:FD97"/>
    <mergeCell ref="FG97:FJ97"/>
    <mergeCell ref="FM97:FP97"/>
    <mergeCell ref="FS97:FV97"/>
    <mergeCell ref="FY97:GB97"/>
    <mergeCell ref="GE97:GH97"/>
    <mergeCell ref="EI96:EL96"/>
    <mergeCell ref="EO96:ER96"/>
    <mergeCell ref="EU96:EX96"/>
  </mergeCells>
  <pageMargins left="0.25" right="0.25" top="0.75" bottom="0.75" header="0.3" footer="0.3"/>
  <pageSetup paperSize="9" orientation="portrait" horizontalDpi="4294967294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Э-я 31.10.19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2019-11-03T06:36:11Z</cp:lastPrinted>
  <dcterms:created xsi:type="dcterms:W3CDTF">2016-01-29T19:25:15Z</dcterms:created>
  <dcterms:modified xsi:type="dcterms:W3CDTF">2019-11-03T06:36:36Z</dcterms:modified>
</cp:coreProperties>
</file>